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1040"/>
  </bookViews>
  <sheets>
    <sheet name="Expenses" sheetId="2" r:id="rId1"/>
    <sheet name="Income" sheetId="1" r:id="rId2"/>
    <sheet name="Funds" sheetId="4" r:id="rId3"/>
    <sheet name="GM-I" sheetId="5" r:id="rId4"/>
    <sheet name="BC" sheetId="6" r:id="rId5"/>
    <sheet name="RTR" sheetId="7" r:id="rId6"/>
    <sheet name="Sheet1" sheetId="8" r:id="rId7"/>
    <sheet name="Sheet2" sheetId="9" r:id="rId8"/>
    <sheet name="Sheet3" sheetId="10" r:id="rId9"/>
  </sheets>
  <definedNames>
    <definedName name="_xlnm.Print_Area" localSheetId="4">BC!$A$1:$N$23</definedName>
    <definedName name="_xlnm.Print_Area" localSheetId="0">Expenses!$C$93:$Q$99</definedName>
    <definedName name="_xlnm.Print_Area" localSheetId="2">Funds!$D$1:$S$32</definedName>
    <definedName name="_xlnm.Print_Area" localSheetId="1">Income!$B$1:$L$19</definedName>
    <definedName name="_xlnm.Print_Area" localSheetId="5">RTR!$A$1:$N$20</definedName>
    <definedName name="_xlnm.Print_Area" localSheetId="7">Sheet2!$A$1:$J$18</definedName>
    <definedName name="_xlnm.Print_Titles" localSheetId="0">Expenses!$1:$1</definedName>
    <definedName name="_xlnm.Print_Titles" localSheetId="2">Funds!$A:$D,Funds!$1:$1</definedName>
    <definedName name="_xlnm.Print_Titles" localSheetId="1">Income!$A:$D,Income!$1:$1</definedName>
    <definedName name="QB_COLUMN_29" localSheetId="2" hidden="1">Funds!#REF!</definedName>
    <definedName name="QB_COLUMN_29" localSheetId="1" hidden="1">Income!#REF!</definedName>
    <definedName name="QB_DATA_0" localSheetId="2" hidden="1">Funds!#REF!,Funds!#REF!,Funds!#REF!,Funds!#REF!,Funds!#REF!,Funds!#REF!,Funds!#REF!,Funds!#REF!,Funds!#REF!,Funds!#REF!,Funds!#REF!,Funds!#REF!,Funds!#REF!,Funds!#REF!,Funds!#REF!,Funds!#REF!</definedName>
    <definedName name="QB_DATA_0" localSheetId="1" hidden="1">Income!$4:$4,Income!$7:$7,Income!$11:$11,Income!#REF!,Income!#REF!,Income!#REF!,Income!#REF!,Income!#REF!,Income!#REF!,Income!#REF!,Income!#REF!,Income!#REF!,Income!#REF!,Income!#REF!,Income!#REF!,Income!#REF!</definedName>
    <definedName name="QB_DATA_1" localSheetId="2" hidden="1">Funds!#REF!,Funds!#REF!,Funds!#REF!,Funds!#REF!,Funds!#REF!,Funds!#REF!,Funds!#REF!,Funds!#REF!,Funds!#REF!,Funds!#REF!,Funds!#REF!,Funds!#REF!,Funds!#REF!,Funds!#REF!,Funds!#REF!,Funds!#REF!</definedName>
    <definedName name="QB_DATA_1" localSheetId="1" hidden="1">Income!#REF!,Income!#REF!,Income!#REF!,Income!#REF!,Income!#REF!,Income!#REF!,Income!#REF!,Income!#REF!,Income!#REF!,Income!#REF!,Income!#REF!,Income!#REF!,Income!#REF!,Income!#REF!,Income!#REF!,Income!#REF!</definedName>
    <definedName name="QB_DATA_2" localSheetId="2" hidden="1">Funds!#REF!,Funds!#REF!,Funds!#REF!,Funds!#REF!,Funds!#REF!,Funds!#REF!,Funds!#REF!,Funds!#REF!,Funds!#REF!,Funds!#REF!,Funds!#REF!</definedName>
    <definedName name="QB_DATA_2" localSheetId="1" hidden="1">Income!#REF!,Income!#REF!,Income!#REF!,Income!#REF!,Income!#REF!,Income!#REF!,Income!#REF!,Income!#REF!,Income!#REF!,Income!#REF!,Income!#REF!</definedName>
    <definedName name="QB_FORMULA_0" localSheetId="2" hidden="1">Funds!#REF!,Funds!#REF!,Funds!#REF!,Funds!#REF!,Funds!#REF!,Funds!#REF!,Funds!#REF!,Funds!#REF!,Funds!#REF!,Funds!#REF!,Funds!#REF!,Funds!#REF!,Funds!#REF!,Funds!#REF!,Funds!#REF!,Funds!#REF!</definedName>
    <definedName name="QB_FORMULA_0" localSheetId="1" hidden="1">Income!#REF!,Income!#REF!,Income!#REF!,Income!#REF!,Income!#REF!,Income!#REF!,Income!#REF!,Income!#REF!,Income!#REF!,Income!#REF!,Income!#REF!,Income!#REF!,Income!#REF!,Income!#REF!,Income!#REF!,Income!#REF!</definedName>
    <definedName name="QB_FORMULA_1" localSheetId="2" hidden="1">Funds!#REF!,Funds!#REF!,Funds!#REF!,Funds!#REF!,Funds!#REF!,Funds!#REF!</definedName>
    <definedName name="QB_FORMULA_1" localSheetId="1" hidden="1">Income!#REF!,Income!#REF!,Income!#REF!,Income!#REF!,Income!#REF!,Income!#REF!</definedName>
    <definedName name="QB_ROW_109340" localSheetId="2" hidden="1">Funds!#REF!</definedName>
    <definedName name="QB_ROW_109340" localSheetId="1" hidden="1">Income!#REF!</definedName>
    <definedName name="QB_ROW_111250" localSheetId="2" hidden="1">Funds!#REF!</definedName>
    <definedName name="QB_ROW_111250" localSheetId="1" hidden="1">Income!#REF!</definedName>
    <definedName name="QB_ROW_112040" localSheetId="2" hidden="1">Funds!#REF!</definedName>
    <definedName name="QB_ROW_112040" localSheetId="1" hidden="1">Income!#REF!</definedName>
    <definedName name="QB_ROW_112340" localSheetId="2" hidden="1">Funds!#REF!</definedName>
    <definedName name="QB_ROW_112340" localSheetId="1" hidden="1">Income!#REF!</definedName>
    <definedName name="QB_ROW_15040" localSheetId="2" hidden="1">Funds!#REF!</definedName>
    <definedName name="QB_ROW_15040" localSheetId="1" hidden="1">Income!#REF!</definedName>
    <definedName name="QB_ROW_15340" localSheetId="2" hidden="1">Funds!#REF!</definedName>
    <definedName name="QB_ROW_15340" localSheetId="1" hidden="1">Income!#REF!</definedName>
    <definedName name="QB_ROW_156040" localSheetId="2" hidden="1">Funds!#REF!</definedName>
    <definedName name="QB_ROW_156040" localSheetId="1" hidden="1">Income!#REF!</definedName>
    <definedName name="QB_ROW_156340" localSheetId="2" hidden="1">Funds!#REF!</definedName>
    <definedName name="QB_ROW_156340" localSheetId="1" hidden="1">Income!#REF!</definedName>
    <definedName name="QB_ROW_163250" localSheetId="2" hidden="1">Funds!#REF!</definedName>
    <definedName name="QB_ROW_163250" localSheetId="1" hidden="1">Income!#REF!</definedName>
    <definedName name="QB_ROW_181040" localSheetId="2" hidden="1">Funds!#REF!</definedName>
    <definedName name="QB_ROW_181040" localSheetId="1" hidden="1">Income!#REF!</definedName>
    <definedName name="QB_ROW_181250" localSheetId="2" hidden="1">Funds!#REF!</definedName>
    <definedName name="QB_ROW_181250" localSheetId="1" hidden="1">Income!#REF!</definedName>
    <definedName name="QB_ROW_181340" localSheetId="2" hidden="1">Funds!#REF!</definedName>
    <definedName name="QB_ROW_181340" localSheetId="1" hidden="1">Income!#REF!</definedName>
    <definedName name="QB_ROW_18301" localSheetId="2" hidden="1">Funds!#REF!</definedName>
    <definedName name="QB_ROW_18301" localSheetId="1" hidden="1">Income!#REF!</definedName>
    <definedName name="QB_ROW_184250" localSheetId="2" hidden="1">Funds!#REF!</definedName>
    <definedName name="QB_ROW_184250" localSheetId="1" hidden="1">Income!#REF!</definedName>
    <definedName name="QB_ROW_19011" localSheetId="2" hidden="1">Funds!#REF!</definedName>
    <definedName name="QB_ROW_19011" localSheetId="1" hidden="1">Income!#REF!</definedName>
    <definedName name="QB_ROW_19311" localSheetId="2" hidden="1">Funds!#REF!</definedName>
    <definedName name="QB_ROW_19311" localSheetId="1" hidden="1">Income!#REF!</definedName>
    <definedName name="QB_ROW_20031" localSheetId="2" hidden="1">Funds!#REF!</definedName>
    <definedName name="QB_ROW_20031" localSheetId="1" hidden="1">Income!$A$2</definedName>
    <definedName name="QB_ROW_20331" localSheetId="2" hidden="1">Funds!#REF!</definedName>
    <definedName name="QB_ROW_20331" localSheetId="1" hidden="1">Income!$A$19</definedName>
    <definedName name="QB_ROW_21031" localSheetId="2" hidden="1">Funds!#REF!</definedName>
    <definedName name="QB_ROW_21031" localSheetId="1" hidden="1">Income!#REF!</definedName>
    <definedName name="QB_ROW_21240" localSheetId="2" hidden="1">Funds!#REF!</definedName>
    <definedName name="QB_ROW_21240" localSheetId="1" hidden="1">Income!#REF!</definedName>
    <definedName name="QB_ROW_21331" localSheetId="2" hidden="1">Funds!#REF!</definedName>
    <definedName name="QB_ROW_21331" localSheetId="1" hidden="1">Income!#REF!</definedName>
    <definedName name="QB_ROW_228040" localSheetId="2" hidden="1">Funds!#REF!</definedName>
    <definedName name="QB_ROW_228040" localSheetId="1" hidden="1">Income!#REF!</definedName>
    <definedName name="QB_ROW_228340" localSheetId="2" hidden="1">Funds!#REF!</definedName>
    <definedName name="QB_ROW_228340" localSheetId="1" hidden="1">Income!#REF!</definedName>
    <definedName name="QB_ROW_28240" localSheetId="2" hidden="1">Funds!#REF!</definedName>
    <definedName name="QB_ROW_28240" localSheetId="1" hidden="1">Income!#REF!</definedName>
    <definedName name="QB_ROW_293350" localSheetId="2" hidden="1">Funds!#REF!</definedName>
    <definedName name="QB_ROW_293350" localSheetId="1" hidden="1">Income!#REF!</definedName>
    <definedName name="QB_ROW_3050" localSheetId="2" hidden="1">Funds!#REF!</definedName>
    <definedName name="QB_ROW_3050" localSheetId="1" hidden="1">Income!#REF!</definedName>
    <definedName name="QB_ROW_325250" localSheetId="2" hidden="1">Funds!#REF!</definedName>
    <definedName name="QB_ROW_325250" localSheetId="1" hidden="1">Income!#REF!</definedName>
    <definedName name="QB_ROW_3260" localSheetId="2" hidden="1">Funds!#REF!</definedName>
    <definedName name="QB_ROW_3260" localSheetId="1" hidden="1">Income!#REF!</definedName>
    <definedName name="QB_ROW_3350" localSheetId="2" hidden="1">Funds!#REF!</definedName>
    <definedName name="QB_ROW_3350" localSheetId="1" hidden="1">Income!#REF!</definedName>
    <definedName name="QB_ROW_346040" localSheetId="2" hidden="1">Funds!#REF!</definedName>
    <definedName name="QB_ROW_346040" localSheetId="1" hidden="1">Income!#REF!</definedName>
    <definedName name="QB_ROW_346250" localSheetId="2" hidden="1">Funds!#REF!</definedName>
    <definedName name="QB_ROW_346250" localSheetId="1" hidden="1">Income!#REF!</definedName>
    <definedName name="QB_ROW_346340" localSheetId="2" hidden="1">Funds!#REF!</definedName>
    <definedName name="QB_ROW_346340" localSheetId="1" hidden="1">Income!#REF!</definedName>
    <definedName name="QB_ROW_347040" localSheetId="2" hidden="1">Funds!#REF!</definedName>
    <definedName name="QB_ROW_347040" localSheetId="1" hidden="1">Income!#REF!</definedName>
    <definedName name="QB_ROW_347340" localSheetId="2" hidden="1">Funds!#REF!</definedName>
    <definedName name="QB_ROW_347340" localSheetId="1" hidden="1">Income!#REF!</definedName>
    <definedName name="QB_ROW_357240" localSheetId="2" hidden="1">Funds!#REF!</definedName>
    <definedName name="QB_ROW_357240" localSheetId="1" hidden="1">Income!#REF!</definedName>
    <definedName name="QB_ROW_382050" localSheetId="2" hidden="1">Funds!#REF!</definedName>
    <definedName name="QB_ROW_382050" localSheetId="1" hidden="1">Income!#REF!</definedName>
    <definedName name="QB_ROW_382350" localSheetId="2" hidden="1">Funds!#REF!</definedName>
    <definedName name="QB_ROW_382350" localSheetId="1" hidden="1">Income!#REF!</definedName>
    <definedName name="QB_ROW_38250" localSheetId="2" hidden="1">Funds!#REF!</definedName>
    <definedName name="QB_ROW_38250" localSheetId="1" hidden="1">Income!#REF!</definedName>
    <definedName name="QB_ROW_391040" localSheetId="2" hidden="1">Funds!#REF!</definedName>
    <definedName name="QB_ROW_391040" localSheetId="1" hidden="1">Income!#REF!</definedName>
    <definedName name="QB_ROW_391340" localSheetId="2" hidden="1">Funds!#REF!</definedName>
    <definedName name="QB_ROW_391340" localSheetId="1" hidden="1">Income!#REF!</definedName>
    <definedName name="QB_ROW_395040" localSheetId="2" hidden="1">Funds!#REF!</definedName>
    <definedName name="QB_ROW_395040" localSheetId="1" hidden="1">Income!#REF!</definedName>
    <definedName name="QB_ROW_395340" localSheetId="2" hidden="1">Funds!#REF!</definedName>
    <definedName name="QB_ROW_395340" localSheetId="1" hidden="1">Income!#REF!</definedName>
    <definedName name="QB_ROW_397040" localSheetId="2" hidden="1">Funds!#REF!</definedName>
    <definedName name="QB_ROW_397040" localSheetId="1" hidden="1">Income!#REF!</definedName>
    <definedName name="QB_ROW_397340" localSheetId="2" hidden="1">Funds!#REF!</definedName>
    <definedName name="QB_ROW_397340" localSheetId="1" hidden="1">Income!#REF!</definedName>
    <definedName name="QB_ROW_398040" localSheetId="2" hidden="1">Funds!#REF!</definedName>
    <definedName name="QB_ROW_398040" localSheetId="1" hidden="1">Income!#REF!</definedName>
    <definedName name="QB_ROW_398340" localSheetId="2" hidden="1">Funds!#REF!</definedName>
    <definedName name="QB_ROW_398340" localSheetId="1" hidden="1">Income!#REF!</definedName>
    <definedName name="QB_ROW_433250" localSheetId="2" hidden="1">Funds!#REF!</definedName>
    <definedName name="QB_ROW_433250" localSheetId="1" hidden="1">Income!#REF!</definedName>
    <definedName name="QB_ROW_452250" localSheetId="2" hidden="1">Funds!#REF!</definedName>
    <definedName name="QB_ROW_452250" localSheetId="1" hidden="1">Income!#REF!</definedName>
    <definedName name="QB_ROW_496250" localSheetId="2" hidden="1">Funds!#REF!</definedName>
    <definedName name="QB_ROW_496250" localSheetId="1" hidden="1">Income!#REF!</definedName>
    <definedName name="QB_ROW_497250" localSheetId="2" hidden="1">Funds!#REF!</definedName>
    <definedName name="QB_ROW_497250" localSheetId="1" hidden="1">Income!#REF!</definedName>
    <definedName name="QB_ROW_510050" localSheetId="2" hidden="1">Funds!#REF!</definedName>
    <definedName name="QB_ROW_510050" localSheetId="1" hidden="1">Income!#REF!</definedName>
    <definedName name="QB_ROW_510350" localSheetId="2" hidden="1">Funds!#REF!</definedName>
    <definedName name="QB_ROW_510350" localSheetId="1" hidden="1">Income!#REF!</definedName>
    <definedName name="QB_ROW_530250" localSheetId="2" hidden="1">Funds!#REF!</definedName>
    <definedName name="QB_ROW_530250" localSheetId="1" hidden="1">Income!#REF!</definedName>
    <definedName name="QB_ROW_545250" localSheetId="2" hidden="1">Funds!#REF!</definedName>
    <definedName name="QB_ROW_545250" localSheetId="1" hidden="1">Income!#REF!</definedName>
    <definedName name="QB_ROW_546250" localSheetId="2" hidden="1">Funds!#REF!</definedName>
    <definedName name="QB_ROW_546250" localSheetId="1" hidden="1">Income!#REF!</definedName>
    <definedName name="QB_ROW_547250" localSheetId="2" hidden="1">Funds!#REF!</definedName>
    <definedName name="QB_ROW_547250" localSheetId="1" hidden="1">Income!#REF!</definedName>
    <definedName name="QB_ROW_550260" localSheetId="2" hidden="1">Funds!#REF!</definedName>
    <definedName name="QB_ROW_550260" localSheetId="1" hidden="1">Income!#REF!</definedName>
    <definedName name="QB_ROW_551260" localSheetId="2" hidden="1">Funds!#REF!</definedName>
    <definedName name="QB_ROW_551260" localSheetId="1" hidden="1">Income!#REF!</definedName>
    <definedName name="QB_ROW_552260" localSheetId="2" hidden="1">Funds!#REF!</definedName>
    <definedName name="QB_ROW_552260" localSheetId="1" hidden="1">Income!#REF!</definedName>
    <definedName name="QB_ROW_561250" localSheetId="2" hidden="1">Funds!#REF!</definedName>
    <definedName name="QB_ROW_561250" localSheetId="1" hidden="1">Income!#REF!</definedName>
    <definedName name="QB_ROW_562250" localSheetId="2" hidden="1">Funds!#REF!</definedName>
    <definedName name="QB_ROW_562250" localSheetId="1" hidden="1">Income!#REF!</definedName>
    <definedName name="QB_ROW_566250" localSheetId="2" hidden="1">Funds!#REF!</definedName>
    <definedName name="QB_ROW_566250" localSheetId="1" hidden="1">Income!#REF!</definedName>
    <definedName name="QB_ROW_576240" localSheetId="2" hidden="1">Funds!#REF!</definedName>
    <definedName name="QB_ROW_576240" localSheetId="1" hidden="1">Income!#REF!</definedName>
    <definedName name="QB_ROW_578250" localSheetId="2" hidden="1">Funds!#REF!</definedName>
    <definedName name="QB_ROW_578250" localSheetId="1" hidden="1">Income!#REF!</definedName>
    <definedName name="QB_ROW_58040" localSheetId="2" hidden="1">Funds!#REF!</definedName>
    <definedName name="QB_ROW_58040" localSheetId="1" hidden="1">Income!#REF!</definedName>
    <definedName name="QB_ROW_58340" localSheetId="2" hidden="1">Funds!#REF!</definedName>
    <definedName name="QB_ROW_58340" localSheetId="1" hidden="1">Income!#REF!</definedName>
    <definedName name="QB_ROW_601250" localSheetId="2" hidden="1">Funds!#REF!</definedName>
    <definedName name="QB_ROW_601250" localSheetId="1" hidden="1">Income!#REF!</definedName>
    <definedName name="QB_ROW_615260" localSheetId="2" hidden="1">Funds!#REF!</definedName>
    <definedName name="QB_ROW_615260" localSheetId="1" hidden="1">Income!#REF!</definedName>
    <definedName name="QB_ROW_618250" localSheetId="2" hidden="1">Funds!#REF!</definedName>
    <definedName name="QB_ROW_618250" localSheetId="1" hidden="1">Income!#REF!</definedName>
    <definedName name="QB_ROW_62260" localSheetId="2" hidden="1">Funds!#REF!</definedName>
    <definedName name="QB_ROW_62260" localSheetId="1" hidden="1">Income!#REF!</definedName>
    <definedName name="QB_ROW_623050" localSheetId="2" hidden="1">Funds!#REF!</definedName>
    <definedName name="QB_ROW_623050" localSheetId="1" hidden="1">Income!#REF!</definedName>
    <definedName name="QB_ROW_623350" localSheetId="2" hidden="1">Funds!#REF!</definedName>
    <definedName name="QB_ROW_623350" localSheetId="1" hidden="1">Income!#REF!</definedName>
    <definedName name="QB_ROW_625260" localSheetId="2" hidden="1">Funds!#REF!</definedName>
    <definedName name="QB_ROW_625260" localSheetId="1" hidden="1">Income!#REF!</definedName>
    <definedName name="QB_ROW_627260" localSheetId="2" hidden="1">Funds!#REF!</definedName>
    <definedName name="QB_ROW_627260" localSheetId="1" hidden="1">Income!#REF!</definedName>
    <definedName name="QB_ROW_633250" localSheetId="2" hidden="1">Funds!#REF!</definedName>
    <definedName name="QB_ROW_633250" localSheetId="1" hidden="1">Income!#REF!</definedName>
    <definedName name="QB_ROW_635250" localSheetId="2" hidden="1">Funds!#REF!</definedName>
    <definedName name="QB_ROW_635250" localSheetId="1" hidden="1">Income!#REF!</definedName>
    <definedName name="QB_ROW_638250" localSheetId="2" hidden="1">Funds!#REF!</definedName>
    <definedName name="QB_ROW_638250" localSheetId="1" hidden="1">Income!#REF!</definedName>
    <definedName name="QB_ROW_639250" localSheetId="2" hidden="1">Funds!#REF!</definedName>
    <definedName name="QB_ROW_639250" localSheetId="1" hidden="1">Income!#REF!</definedName>
    <definedName name="QB_ROW_640250" localSheetId="2" hidden="1">Funds!#REF!</definedName>
    <definedName name="QB_ROW_640250" localSheetId="1" hidden="1">Income!#REF!</definedName>
    <definedName name="QB_ROW_641260" localSheetId="2" hidden="1">Funds!#REF!</definedName>
    <definedName name="QB_ROW_641260" localSheetId="1" hidden="1">Income!$D$11</definedName>
    <definedName name="QB_ROW_74250" localSheetId="2" hidden="1">Funds!#REF!</definedName>
    <definedName name="QB_ROW_74250" localSheetId="1" hidden="1">Income!$C$7</definedName>
    <definedName name="QB_ROW_8050" localSheetId="2" hidden="1">Funds!#REF!</definedName>
    <definedName name="QB_ROW_8050" localSheetId="1" hidden="1">Income!$C$10</definedName>
    <definedName name="QB_ROW_8350" localSheetId="2" hidden="1">Funds!#REF!</definedName>
    <definedName name="QB_ROW_8350" localSheetId="1" hidden="1">Income!$C$13</definedName>
    <definedName name="QB_ROW_86321" localSheetId="2" hidden="1">Funds!#REF!</definedName>
    <definedName name="QB_ROW_86321" localSheetId="1" hidden="1">Income!#REF!</definedName>
    <definedName name="QB_ROW_93250" localSheetId="2" hidden="1">Funds!#REF!</definedName>
    <definedName name="QB_ROW_93250" localSheetId="1" hidden="1">Income!$C$4</definedName>
    <definedName name="QBCANSUPPORTUPDATE" localSheetId="2">TRUE</definedName>
    <definedName name="QBCANSUPPORTUPDATE" localSheetId="1">TRUE</definedName>
    <definedName name="QBCOMPANYFILENAME" localSheetId="2">"C:\Users\Public\Documents\Intuit\QuickBooks\Company Files\The Town Of Windham March 31, 2015.QBW"</definedName>
    <definedName name="QBCOMPANYFILENAME" localSheetId="1">"C:\Users\Public\Documents\Intuit\QuickBooks\Company Files\The Town Of Windham March 31, 2015.QBW"</definedName>
    <definedName name="QBENDDATE" localSheetId="2">20160930</definedName>
    <definedName name="QBENDDATE" localSheetId="1">20160930</definedName>
    <definedName name="QBHEADERSONSCREEN" localSheetId="2">FALSE</definedName>
    <definedName name="QBHEADERSONSCREEN" localSheetId="1">FALSE</definedName>
    <definedName name="QBMETADATASIZE" localSheetId="2">5907</definedName>
    <definedName name="QBMETADATASIZE" localSheetId="1">5907</definedName>
    <definedName name="QBPRESERVECOLOR" localSheetId="2">TRUE</definedName>
    <definedName name="QBPRESERVECOLOR" localSheetId="1">TRUE</definedName>
    <definedName name="QBPRESERVEFONT" localSheetId="2">TRUE</definedName>
    <definedName name="QBPRESERVEFONT" localSheetId="1">TRUE</definedName>
    <definedName name="QBPRESERVEROWHEIGHT" localSheetId="2">TRUE</definedName>
    <definedName name="QBPRESERVEROWHEIGHT" localSheetId="1">TRUE</definedName>
    <definedName name="QBPRESERVESPACE" localSheetId="2">TRUE</definedName>
    <definedName name="QBPRESERVESPACE" localSheetId="1">TRUE</definedName>
    <definedName name="QBREPORTCOLAXIS" localSheetId="2">0</definedName>
    <definedName name="QBREPORTCOLAXIS" localSheetId="1">0</definedName>
    <definedName name="QBREPORTCOMPANYID" localSheetId="2">"2e1101dba17b4ea0b1e4b315f40dffa5"</definedName>
    <definedName name="QBREPORTCOMPANYID" localSheetId="1">"2e1101dba17b4ea0b1e4b315f40dffa5"</definedName>
    <definedName name="QBREPORTCOMPARECOL_ANNUALBUDGET" localSheetId="2">FALSE</definedName>
    <definedName name="QBREPORTCOMPARECOL_ANNUALBUDGET" localSheetId="1">FALSE</definedName>
    <definedName name="QBREPORTCOMPARECOL_AVGCOGS" localSheetId="2">FALSE</definedName>
    <definedName name="QBREPORTCOMPARECOL_AVGCOGS" localSheetId="1">FALSE</definedName>
    <definedName name="QBREPORTCOMPARECOL_AVGPRICE" localSheetId="2">FALSE</definedName>
    <definedName name="QBREPORTCOMPARECOL_AVGPRICE" localSheetId="1">FALSE</definedName>
    <definedName name="QBREPORTCOMPARECOL_BUDDIFF" localSheetId="2">FALSE</definedName>
    <definedName name="QBREPORTCOMPARECOL_BUDDIFF" localSheetId="1">FALSE</definedName>
    <definedName name="QBREPORTCOMPARECOL_BUDGET" localSheetId="2">FALSE</definedName>
    <definedName name="QBREPORTCOMPARECOL_BUDGET" localSheetId="1">FALSE</definedName>
    <definedName name="QBREPORTCOMPARECOL_BUDPCT" localSheetId="2">FALSE</definedName>
    <definedName name="QBREPORTCOMPARECOL_BUDPCT" localSheetId="1">FALSE</definedName>
    <definedName name="QBREPORTCOMPARECOL_COGS" localSheetId="2">FALSE</definedName>
    <definedName name="QBREPORTCOMPARECOL_COGS" localSheetId="1">FALSE</definedName>
    <definedName name="QBREPORTCOMPARECOL_EXCLUDEAMOUNT" localSheetId="2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1">FALSE</definedName>
    <definedName name="QBREPORTCOMPARECOL_FORECAST" localSheetId="2">FALSE</definedName>
    <definedName name="QBREPORTCOMPARECOL_FORECAST" localSheetId="1">FALSE</definedName>
    <definedName name="QBREPORTCOMPARECOL_GROSSMARGIN" localSheetId="2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1">FALSE</definedName>
    <definedName name="QBREPORTCOMPARECOL_HOURS" localSheetId="2">FALSE</definedName>
    <definedName name="QBREPORTCOMPARECOL_HOURS" localSheetId="1">FALSE</definedName>
    <definedName name="QBREPORTCOMPARECOL_PCTCOL" localSheetId="2">FALSE</definedName>
    <definedName name="QBREPORTCOMPARECOL_PCTCOL" localSheetId="1">FALSE</definedName>
    <definedName name="QBREPORTCOMPARECOL_PCTEXPENSE" localSheetId="2">FALSE</definedName>
    <definedName name="QBREPORTCOMPARECOL_PCTEXPENSE" localSheetId="1">FALSE</definedName>
    <definedName name="QBREPORTCOMPARECOL_PCTINCOME" localSheetId="2">FALSE</definedName>
    <definedName name="QBREPORTCOMPARECOL_PCTINCOME" localSheetId="1">FALSE</definedName>
    <definedName name="QBREPORTCOMPARECOL_PCTOFSALES" localSheetId="2">FALSE</definedName>
    <definedName name="QBREPORTCOMPARECOL_PCTOFSALES" localSheetId="1">FALSE</definedName>
    <definedName name="QBREPORTCOMPARECOL_PCTROW" localSheetId="2">FALSE</definedName>
    <definedName name="QBREPORTCOMPARECOL_PCTROW" localSheetId="1">FALSE</definedName>
    <definedName name="QBREPORTCOMPARECOL_PPDIFF" localSheetId="2">FALSE</definedName>
    <definedName name="QBREPORTCOMPARECOL_PPDIFF" localSheetId="1">FALSE</definedName>
    <definedName name="QBREPORTCOMPARECOL_PPPCT" localSheetId="2">FALSE</definedName>
    <definedName name="QBREPORTCOMPARECOL_PPPCT" localSheetId="1">FALSE</definedName>
    <definedName name="QBREPORTCOMPARECOL_PREVPERIOD" localSheetId="2">FALSE</definedName>
    <definedName name="QBREPORTCOMPARECOL_PREVPERIOD" localSheetId="1">FALSE</definedName>
    <definedName name="QBREPORTCOMPARECOL_PREVYEAR" localSheetId="2">FALSE</definedName>
    <definedName name="QBREPORTCOMPARECOL_PREVYEAR" localSheetId="1">FALSE</definedName>
    <definedName name="QBREPORTCOMPARECOL_PYDIFF" localSheetId="2">FALSE</definedName>
    <definedName name="QBREPORTCOMPARECOL_PYDIFF" localSheetId="1">FALSE</definedName>
    <definedName name="QBREPORTCOMPARECOL_PYPCT" localSheetId="2">FALSE</definedName>
    <definedName name="QBREPORTCOMPARECOL_PYPCT" localSheetId="1">FALSE</definedName>
    <definedName name="QBREPORTCOMPARECOL_QTY" localSheetId="2">FALSE</definedName>
    <definedName name="QBREPORTCOMPARECOL_QTY" localSheetId="1">FALSE</definedName>
    <definedName name="QBREPORTCOMPARECOL_RATE" localSheetId="2">FALSE</definedName>
    <definedName name="QBREPORTCOMPARECOL_RATE" localSheetId="1">FALSE</definedName>
    <definedName name="QBREPORTCOMPARECOL_TRIPBILLEDMILES" localSheetId="2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1">FALSE</definedName>
    <definedName name="QBREPORTCOMPARECOL_TRIPMILES" localSheetId="2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1">FALSE</definedName>
    <definedName name="QBREPORTCOMPARECOL_YTD" localSheetId="2">FALSE</definedName>
    <definedName name="QBREPORTCOMPARECOL_YTD" localSheetId="1">FALSE</definedName>
    <definedName name="QBREPORTCOMPARECOL_YTDBUDGET" localSheetId="2">FALSE</definedName>
    <definedName name="QBREPORTCOMPARECOL_YTDBUDGET" localSheetId="1">FALSE</definedName>
    <definedName name="QBREPORTCOMPARECOL_YTDPCT" localSheetId="2">FALSE</definedName>
    <definedName name="QBREPORTCOMPARECOL_YTDPCT" localSheetId="1">FALSE</definedName>
    <definedName name="QBREPORTROWAXIS" localSheetId="2">11</definedName>
    <definedName name="QBREPORTROWAXIS" localSheetId="1">11</definedName>
    <definedName name="QBREPORTSUBCOLAXIS" localSheetId="2">0</definedName>
    <definedName name="QBREPORTSUBCOLAXIS" localSheetId="1">0</definedName>
    <definedName name="QBREPORTTYPE" localSheetId="2">3</definedName>
    <definedName name="QBREPORTTYPE" localSheetId="1">3</definedName>
    <definedName name="QBROWHEADERS" localSheetId="2">7</definedName>
    <definedName name="QBROWHEADERS" localSheetId="1">7</definedName>
    <definedName name="QBSTARTDATE" localSheetId="2">20160101</definedName>
    <definedName name="QBSTARTDATE" localSheetId="1">20160101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2" l="1"/>
  <c r="J96" i="2"/>
  <c r="J95" i="2"/>
  <c r="J94" i="2"/>
  <c r="W87" i="2" l="1"/>
  <c r="V87" i="2"/>
  <c r="F90" i="2" l="1"/>
  <c r="F17" i="2"/>
  <c r="W4" i="2"/>
  <c r="V4" i="2"/>
  <c r="U34" i="2" l="1"/>
  <c r="T34" i="2"/>
  <c r="S34" i="2"/>
  <c r="S76" i="2"/>
  <c r="R76" i="2" l="1"/>
  <c r="V9" i="2"/>
  <c r="J17" i="2" l="1"/>
  <c r="V75" i="2" l="1"/>
  <c r="V74" i="2"/>
  <c r="V73" i="2"/>
  <c r="V72" i="2"/>
  <c r="V69" i="2"/>
  <c r="V68" i="2"/>
  <c r="V67" i="2"/>
  <c r="P22" i="2" l="1"/>
  <c r="M76" i="2" l="1"/>
  <c r="L76" i="2" l="1"/>
  <c r="U89" i="2" l="1"/>
  <c r="T89" i="2"/>
  <c r="S89" i="2"/>
  <c r="R89" i="2"/>
  <c r="Q89" i="2"/>
  <c r="P89" i="2"/>
  <c r="M89" i="2"/>
  <c r="L89" i="2"/>
  <c r="U83" i="2"/>
  <c r="T83" i="2"/>
  <c r="S83" i="2"/>
  <c r="R83" i="2"/>
  <c r="Q83" i="2"/>
  <c r="P83" i="2"/>
  <c r="M83" i="2"/>
  <c r="L83" i="2"/>
  <c r="U76" i="2"/>
  <c r="T76" i="2"/>
  <c r="Q76" i="2"/>
  <c r="P76" i="2"/>
  <c r="U56" i="2"/>
  <c r="T56" i="2"/>
  <c r="S56" i="2"/>
  <c r="R56" i="2"/>
  <c r="Q56" i="2"/>
  <c r="P56" i="2"/>
  <c r="M56" i="2"/>
  <c r="L56" i="2"/>
  <c r="R34" i="2"/>
  <c r="Q34" i="2"/>
  <c r="P34" i="2"/>
  <c r="M34" i="2"/>
  <c r="L34" i="2"/>
  <c r="U22" i="2"/>
  <c r="T22" i="2"/>
  <c r="S22" i="2"/>
  <c r="R22" i="2"/>
  <c r="Q22" i="2"/>
  <c r="M22" i="2"/>
  <c r="L22" i="2"/>
  <c r="U17" i="2"/>
  <c r="T17" i="2"/>
  <c r="S17" i="2"/>
  <c r="R17" i="2"/>
  <c r="Q17" i="2"/>
  <c r="Q90" i="2" s="1"/>
  <c r="P17" i="2"/>
  <c r="M17" i="2"/>
  <c r="L17" i="2"/>
  <c r="U90" i="2" l="1"/>
  <c r="T90" i="2"/>
  <c r="S90" i="2"/>
  <c r="R90" i="2"/>
  <c r="P90" i="2"/>
  <c r="M90" i="2"/>
  <c r="L90" i="2"/>
  <c r="K17" i="2"/>
  <c r="K22" i="2"/>
  <c r="K83" i="2"/>
  <c r="J83" i="2"/>
  <c r="K34" i="2"/>
  <c r="J34" i="2"/>
  <c r="K56" i="2"/>
  <c r="K76" i="2"/>
  <c r="K89" i="2"/>
  <c r="K90" i="2" l="1"/>
  <c r="J76" i="2"/>
  <c r="J56" i="2"/>
  <c r="J22" i="2"/>
  <c r="J89" i="2"/>
  <c r="I34" i="2" l="1"/>
  <c r="I89" i="2" l="1"/>
  <c r="I83" i="2"/>
  <c r="I76" i="2"/>
  <c r="I56" i="2"/>
  <c r="I22" i="2"/>
  <c r="I17" i="2"/>
  <c r="J90" i="2"/>
  <c r="I90" i="2" l="1"/>
  <c r="V60" i="2"/>
  <c r="W60" i="2" s="1"/>
  <c r="W61" i="2"/>
  <c r="V88" i="2"/>
  <c r="W88" i="2" s="1"/>
  <c r="V86" i="2"/>
  <c r="W86" i="2" s="1"/>
  <c r="V85" i="2"/>
  <c r="W85" i="2" s="1"/>
  <c r="V78" i="2"/>
  <c r="W78" i="2" s="1"/>
  <c r="V71" i="2"/>
  <c r="V70" i="2"/>
  <c r="V65" i="2"/>
  <c r="W65" i="2" s="1"/>
  <c r="V64" i="2"/>
  <c r="W64" i="2" s="1"/>
  <c r="V63" i="2"/>
  <c r="W63" i="2" s="1"/>
  <c r="V62" i="2"/>
  <c r="W62" i="2" s="1"/>
  <c r="V59" i="2"/>
  <c r="W59" i="2" s="1"/>
  <c r="V58" i="2"/>
  <c r="W58" i="2" s="1"/>
  <c r="V57" i="2"/>
  <c r="W57" i="2" s="1"/>
  <c r="V55" i="2"/>
  <c r="W55" i="2" s="1"/>
  <c r="V54" i="2"/>
  <c r="W54" i="2" s="1"/>
  <c r="V53" i="2"/>
  <c r="W53" i="2" s="1"/>
  <c r="V52" i="2"/>
  <c r="W52" i="2" s="1"/>
  <c r="V51" i="2"/>
  <c r="W51" i="2" s="1"/>
  <c r="V50" i="2"/>
  <c r="W50" i="2" s="1"/>
  <c r="V49" i="2"/>
  <c r="W49" i="2" s="1"/>
  <c r="V48" i="2"/>
  <c r="W48" i="2" s="1"/>
  <c r="V47" i="2"/>
  <c r="W47" i="2" s="1"/>
  <c r="V46" i="2"/>
  <c r="W46" i="2" s="1"/>
  <c r="V45" i="2"/>
  <c r="W45" i="2" s="1"/>
  <c r="V44" i="2"/>
  <c r="W44" i="2" s="1"/>
  <c r="V43" i="2"/>
  <c r="W43" i="2" s="1"/>
  <c r="V42" i="2"/>
  <c r="W42" i="2" s="1"/>
  <c r="V41" i="2"/>
  <c r="W41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V33" i="2"/>
  <c r="W33" i="2" s="1"/>
  <c r="V32" i="2"/>
  <c r="W32" i="2" s="1"/>
  <c r="V31" i="2"/>
  <c r="W31" i="2" s="1"/>
  <c r="V30" i="2"/>
  <c r="W30" i="2" s="1"/>
  <c r="V29" i="2"/>
  <c r="W29" i="2" s="1"/>
  <c r="V28" i="2"/>
  <c r="W28" i="2" s="1"/>
  <c r="V27" i="2"/>
  <c r="W27" i="2" s="1"/>
  <c r="V26" i="2"/>
  <c r="W26" i="2" s="1"/>
  <c r="V25" i="2"/>
  <c r="W25" i="2" s="1"/>
  <c r="V24" i="2"/>
  <c r="W24" i="2" s="1"/>
  <c r="V23" i="2"/>
  <c r="W23" i="2" s="1"/>
  <c r="V20" i="2"/>
  <c r="W20" i="2" s="1"/>
  <c r="V19" i="2"/>
  <c r="W19" i="2" s="1"/>
  <c r="V18" i="2"/>
  <c r="W18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8" i="2"/>
  <c r="W8" i="2" s="1"/>
  <c r="V6" i="2"/>
  <c r="W6" i="2" s="1"/>
  <c r="H89" i="2"/>
  <c r="H83" i="2"/>
  <c r="V83" i="2" s="1"/>
  <c r="W83" i="2" s="1"/>
  <c r="H76" i="2"/>
  <c r="V76" i="2" s="1"/>
  <c r="W76" i="2" s="1"/>
  <c r="H56" i="2"/>
  <c r="V56" i="2" s="1"/>
  <c r="W56" i="2" s="1"/>
  <c r="H34" i="2"/>
  <c r="V34" i="2" s="1"/>
  <c r="W34" i="2" s="1"/>
  <c r="H22" i="2"/>
  <c r="H17" i="2"/>
  <c r="V17" i="2" s="1"/>
  <c r="G22" i="2"/>
  <c r="G17" i="2"/>
  <c r="G90" i="2" l="1"/>
  <c r="V22" i="2"/>
  <c r="W22" i="2" s="1"/>
  <c r="H90" i="2"/>
  <c r="V90" i="2" s="1"/>
  <c r="W17" i="2"/>
  <c r="V89" i="2"/>
  <c r="W89" i="2" s="1"/>
  <c r="P20" i="9"/>
  <c r="R16" i="9"/>
  <c r="R13" i="9"/>
  <c r="W90" i="2" l="1"/>
  <c r="K16" i="9"/>
  <c r="K18" i="9" s="1"/>
  <c r="H20" i="9" s="1"/>
  <c r="H18" i="9" l="1"/>
  <c r="I16" i="9"/>
  <c r="H16" i="9"/>
  <c r="N23" i="6" l="1"/>
  <c r="J11" i="7"/>
  <c r="N21" i="6" l="1"/>
  <c r="N19" i="6"/>
  <c r="N18" i="6"/>
  <c r="N17" i="6"/>
  <c r="N16" i="6"/>
  <c r="N14" i="6"/>
  <c r="N13" i="6"/>
  <c r="N12" i="6"/>
  <c r="N7" i="7"/>
  <c r="N9" i="6"/>
  <c r="E9" i="6"/>
  <c r="D9" i="6"/>
  <c r="B9" i="6"/>
  <c r="N8" i="6"/>
  <c r="N7" i="6"/>
  <c r="N5" i="6"/>
  <c r="N17" i="7"/>
  <c r="N16" i="7"/>
  <c r="N15" i="7"/>
  <c r="N13" i="7"/>
  <c r="N12" i="7"/>
  <c r="N11" i="7"/>
  <c r="H8" i="7"/>
  <c r="G8" i="7"/>
  <c r="F8" i="7"/>
  <c r="E8" i="7"/>
  <c r="D8" i="7"/>
  <c r="C8" i="7"/>
  <c r="B8" i="7"/>
  <c r="N6" i="7"/>
  <c r="Z4" i="7"/>
  <c r="N5" i="7"/>
  <c r="N18" i="7" l="1"/>
  <c r="N8" i="7"/>
  <c r="N20" i="7" l="1"/>
  <c r="G9" i="5"/>
  <c r="F9" i="5"/>
  <c r="E9" i="5"/>
  <c r="D9" i="5"/>
  <c r="C9" i="5" l="1"/>
  <c r="B9" i="5"/>
  <c r="Q32" i="4" l="1"/>
  <c r="Q25" i="4"/>
  <c r="Q18" i="4"/>
  <c r="Q9" i="4"/>
  <c r="R7" i="1" l="1"/>
  <c r="V5" i="2" l="1"/>
  <c r="W5" i="2" s="1"/>
  <c r="O19" i="1" l="1"/>
  <c r="P19" i="1"/>
  <c r="R18" i="1"/>
  <c r="R17" i="1"/>
  <c r="R16" i="1"/>
  <c r="R15" i="1"/>
  <c r="R14" i="1"/>
  <c r="R13" i="1"/>
  <c r="R11" i="1"/>
  <c r="R10" i="1"/>
  <c r="R9" i="1"/>
  <c r="R8" i="1"/>
  <c r="R6" i="1"/>
  <c r="R5" i="1"/>
  <c r="R4" i="1"/>
  <c r="R3" i="1"/>
  <c r="R2" i="1"/>
  <c r="V19" i="1" l="1"/>
  <c r="N19" i="1" l="1"/>
  <c r="M19" i="1" l="1"/>
  <c r="L19" i="1" l="1"/>
  <c r="K19" i="1" l="1"/>
  <c r="J19" i="1"/>
  <c r="I19" i="1"/>
  <c r="H19" i="1"/>
  <c r="G19" i="1"/>
  <c r="F19" i="1"/>
  <c r="E19" i="1"/>
  <c r="R19" i="1" l="1"/>
</calcChain>
</file>

<file path=xl/sharedStrings.xml><?xml version="1.0" encoding="utf-8"?>
<sst xmlns="http://schemas.openxmlformats.org/spreadsheetml/2006/main" count="246" uniqueCount="194">
  <si>
    <t>Income</t>
  </si>
  <si>
    <t>Town Vote Allocation (IN)</t>
  </si>
  <si>
    <t>State Aid for Transportation</t>
  </si>
  <si>
    <t>4110 · Grants</t>
  </si>
  <si>
    <t>Total 4110 · Grants</t>
  </si>
  <si>
    <t>Total Income</t>
  </si>
  <si>
    <t>Beaver Deceiver</t>
  </si>
  <si>
    <t>Water</t>
  </si>
  <si>
    <t>Dumpster</t>
  </si>
  <si>
    <t>Road Crew Uniforms</t>
  </si>
  <si>
    <t>Roadside Mowing</t>
  </si>
  <si>
    <t>Diesel Fuel</t>
  </si>
  <si>
    <t>Education &amp; Seminars</t>
  </si>
  <si>
    <t>Pressure Washer</t>
  </si>
  <si>
    <t>Equipment New - Air Compressor</t>
  </si>
  <si>
    <t>Backhoe</t>
  </si>
  <si>
    <t>Loader</t>
  </si>
  <si>
    <t>Grader</t>
  </si>
  <si>
    <t>2011 Dump Trk Vin # 5369</t>
  </si>
  <si>
    <t>Equipment Maint Supplies</t>
  </si>
  <si>
    <t>Equipment Expense - Other</t>
  </si>
  <si>
    <t>Furnace Heat Oil</t>
  </si>
  <si>
    <t>Mileage</t>
  </si>
  <si>
    <t>Supplies - Garage Stock</t>
  </si>
  <si>
    <t>Telephone-Garage</t>
  </si>
  <si>
    <t>Supplies - Sm Tools</t>
  </si>
  <si>
    <t>Air Gas</t>
  </si>
  <si>
    <t>Electrical</t>
  </si>
  <si>
    <t>Septic Inspection</t>
  </si>
  <si>
    <t xml:space="preserve"> </t>
  </si>
  <si>
    <t>Magnesium Chloride</t>
  </si>
  <si>
    <t>Safety Grant Receipt</t>
  </si>
  <si>
    <t>Plow Parts</t>
  </si>
  <si>
    <t>Salt</t>
  </si>
  <si>
    <t>Sand</t>
  </si>
  <si>
    <t>Equipment Sales</t>
  </si>
  <si>
    <t>Tree Services</t>
  </si>
  <si>
    <t>York Rake</t>
  </si>
  <si>
    <t xml:space="preserve">Trailer - Cloride/Water tank </t>
  </si>
  <si>
    <t>Guardrail - replacement</t>
  </si>
  <si>
    <t>Guardrail parts</t>
  </si>
  <si>
    <t xml:space="preserve">Plow </t>
  </si>
  <si>
    <t>Funds</t>
  </si>
  <si>
    <t>Articles 2017</t>
  </si>
  <si>
    <t>Propane</t>
  </si>
  <si>
    <t>Loan-State of VT</t>
  </si>
  <si>
    <t xml:space="preserve">2017 International Trk </t>
  </si>
  <si>
    <t>Total YTD</t>
  </si>
  <si>
    <t>Expenses</t>
  </si>
  <si>
    <t>Carry Forward From 2016</t>
  </si>
  <si>
    <t xml:space="preserve">Expenditures </t>
  </si>
  <si>
    <t>Designated Balance</t>
  </si>
  <si>
    <t xml:space="preserve">Balance </t>
  </si>
  <si>
    <t>Retreatment Balance</t>
  </si>
  <si>
    <t>Bridges Balance</t>
  </si>
  <si>
    <t>Capital Equipment Balance</t>
  </si>
  <si>
    <t>Garage Renovation/Replacement  Balance</t>
  </si>
  <si>
    <t>Road Material</t>
  </si>
  <si>
    <t>Supplies General</t>
  </si>
  <si>
    <t>Utilities</t>
  </si>
  <si>
    <t>Electric</t>
  </si>
  <si>
    <t>YTD Balance</t>
  </si>
  <si>
    <t>Hwy Portion of Pacif Experience Refund</t>
  </si>
  <si>
    <t>Contracted Services</t>
  </si>
  <si>
    <t>2017 Truck Payment</t>
  </si>
  <si>
    <t>Safety Supplies</t>
  </si>
  <si>
    <t>Jamaica Road Work</t>
  </si>
  <si>
    <t>Total Contracted Services</t>
  </si>
  <si>
    <t>Loader and Grader Lease Payment</t>
  </si>
  <si>
    <t xml:space="preserve">Air Compressor </t>
  </si>
  <si>
    <t>Total Utilities</t>
  </si>
  <si>
    <t>Health Insurance</t>
  </si>
  <si>
    <t>Workers Comp Insurance</t>
  </si>
  <si>
    <t>Road Commissioner Stipend</t>
  </si>
  <si>
    <t>Fica/OASDI/SUI- Town Contribution</t>
  </si>
  <si>
    <t>Equipment - New</t>
  </si>
  <si>
    <t>Total Equipment - New</t>
  </si>
  <si>
    <t>Equipment - Maintenance Expenses</t>
  </si>
  <si>
    <t>Annual Lump Sum Estimate</t>
  </si>
  <si>
    <t>Total Road Material</t>
  </si>
  <si>
    <t>Total Supplies General</t>
  </si>
  <si>
    <t>Grand Totals</t>
  </si>
  <si>
    <t>YTD Actual Total</t>
  </si>
  <si>
    <t>School Reimbursement</t>
  </si>
  <si>
    <t>Fire Company Reimbursement</t>
  </si>
  <si>
    <t>Total Diesel Fuel</t>
  </si>
  <si>
    <t>Annual Purchases</t>
  </si>
  <si>
    <t>Jan</t>
  </si>
  <si>
    <t>Feb</t>
  </si>
  <si>
    <t>May</t>
  </si>
  <si>
    <t>Jun</t>
  </si>
  <si>
    <t>Jul</t>
  </si>
  <si>
    <t>Aug</t>
  </si>
  <si>
    <t>Sep</t>
  </si>
  <si>
    <t>Oct</t>
  </si>
  <si>
    <t>Nov</t>
  </si>
  <si>
    <t>Dec</t>
  </si>
  <si>
    <t>Total Equipment Maintenance Exp</t>
  </si>
  <si>
    <t>Property, Casualty &amp; Liability Ins</t>
  </si>
  <si>
    <t>Road Crew Payroll/Straight Time</t>
  </si>
  <si>
    <t>Road Crew Payroll/Over Time</t>
  </si>
  <si>
    <t>Retirement/Town Contribution</t>
  </si>
  <si>
    <t>Cell Phone Expense (Reim)</t>
  </si>
  <si>
    <t>repaving</t>
  </si>
  <si>
    <t>bridges</t>
  </si>
  <si>
    <t>Printing - Vehicles &amp; Maps</t>
  </si>
  <si>
    <t>State of Vermont Unclaimed Money</t>
  </si>
  <si>
    <t>Carry Forward From 2017</t>
  </si>
  <si>
    <t>Capital Equipment Fund</t>
  </si>
  <si>
    <t>Garage M &amp; I</t>
  </si>
  <si>
    <t>State Aid For Transportation</t>
  </si>
  <si>
    <t>Articles 2018</t>
  </si>
  <si>
    <t>No 2018 Expenditures entered</t>
  </si>
  <si>
    <t>Fund Balances</t>
  </si>
  <si>
    <t>Supplies - Snow Event</t>
  </si>
  <si>
    <t>Truck Radio</t>
  </si>
  <si>
    <t>Safety Equipment (greater than $250)</t>
  </si>
  <si>
    <t>Grizzly Rock/Sand Separator</t>
  </si>
  <si>
    <t>2019 550 Lease</t>
  </si>
  <si>
    <t>Tires &amp; Wheels</t>
  </si>
  <si>
    <t>Tire Chains</t>
  </si>
  <si>
    <t>Cutter Bars</t>
  </si>
  <si>
    <t xml:space="preserve">Rap, Hay, Seed, etc </t>
  </si>
  <si>
    <t>1-1/2" Road stone</t>
  </si>
  <si>
    <t>Gravel/ShurPak</t>
  </si>
  <si>
    <t>Road Signs &amp; Posts</t>
  </si>
  <si>
    <t>Dec 18 Bal</t>
  </si>
  <si>
    <t>Bridges &amp; Culverts</t>
  </si>
  <si>
    <t>General Maint-Door Repairs</t>
  </si>
  <si>
    <t>Fire Extinguishers</t>
  </si>
  <si>
    <t>Generator Maint</t>
  </si>
  <si>
    <t>Heating System Maint</t>
  </si>
  <si>
    <t>Total</t>
  </si>
  <si>
    <t>BR0058 Structures Grant</t>
  </si>
  <si>
    <t>(Includes Designated Funds)</t>
  </si>
  <si>
    <t>Town Meeting Vote</t>
  </si>
  <si>
    <t>Designated Fund</t>
  </si>
  <si>
    <t>Grant Funds</t>
  </si>
  <si>
    <t>Total Funds</t>
  </si>
  <si>
    <t>Engineering</t>
  </si>
  <si>
    <t>Sunapee</t>
  </si>
  <si>
    <t>Retreatment FY To Date</t>
  </si>
  <si>
    <t>Stone</t>
  </si>
  <si>
    <t>Gravel</t>
  </si>
  <si>
    <t>Supplies</t>
  </si>
  <si>
    <t>P &amp; L</t>
  </si>
  <si>
    <t>Available Balance</t>
  </si>
  <si>
    <t>Other Income</t>
  </si>
  <si>
    <t>Bridge</t>
  </si>
  <si>
    <t>Brown Enterprises</t>
  </si>
  <si>
    <t>W&amp; W Culverts</t>
  </si>
  <si>
    <t>Seed</t>
  </si>
  <si>
    <t>Shur Pack</t>
  </si>
  <si>
    <t>Diesel Fuel Tank</t>
  </si>
  <si>
    <t>Total Expense</t>
  </si>
  <si>
    <t>Transfer this from the General fund to the Designated Fund if Harrington is not done by March</t>
  </si>
  <si>
    <t>Transfer from General Fund to Rrestricted Fund for 2019</t>
  </si>
  <si>
    <t>To Restricted Listers Ed &amp; Reappraisal</t>
  </si>
  <si>
    <t>not spent</t>
  </si>
  <si>
    <t>To Restricted Retreatment From State Aid to Transp</t>
  </si>
  <si>
    <t>To Restricted Retreatment: Balance of Retreatment money</t>
  </si>
  <si>
    <t>To Restricted Equuipment Fund</t>
  </si>
  <si>
    <t xml:space="preserve">To Restricted Bridges &amp; Culverts: Balance of Money </t>
  </si>
  <si>
    <t>To Restricted Restoration: Income for 2019</t>
  </si>
  <si>
    <t>To Restricted Restoration: Correction From 2018 Report</t>
  </si>
  <si>
    <t>To Gen Fund: For GM&amp;I expenses in 2019</t>
  </si>
  <si>
    <t>Fr GF</t>
  </si>
  <si>
    <t>Res Fund</t>
  </si>
  <si>
    <t>Return to GF</t>
  </si>
  <si>
    <t>From Res</t>
  </si>
  <si>
    <t>2020  Budget</t>
  </si>
  <si>
    <t>Notes</t>
  </si>
  <si>
    <t>MAR</t>
  </si>
  <si>
    <t>APR</t>
  </si>
  <si>
    <t>Trk Down Payment  2020 F550</t>
  </si>
  <si>
    <t>Cold Patch &amp; Crack Sealing</t>
  </si>
  <si>
    <t>Road Erosion Consulting</t>
  </si>
  <si>
    <t>Sept. Rip Rap</t>
  </si>
  <si>
    <t>Fire Extinguisher SVC</t>
  </si>
  <si>
    <t>This is M&amp;I</t>
  </si>
  <si>
    <t>Proposed 2021</t>
  </si>
  <si>
    <t>500.00</t>
  </si>
  <si>
    <t>Ditching Maint.</t>
  </si>
  <si>
    <t>2020 F550</t>
  </si>
  <si>
    <t>Chloride Tank Trailer</t>
  </si>
  <si>
    <t>Bridges and Culverts</t>
  </si>
  <si>
    <t>Repaving</t>
  </si>
  <si>
    <t>Grants</t>
  </si>
  <si>
    <t>Money In</t>
  </si>
  <si>
    <t>Bal. 2019</t>
  </si>
  <si>
    <t>Exp. 2020</t>
  </si>
  <si>
    <t>Road Machinery</t>
  </si>
  <si>
    <t>Voted 2020</t>
  </si>
  <si>
    <t>Other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</si>
</sst>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.00;[Red]#,##0.00"/>
  </numFmts>
  <fonts count="44" x14ac:knownFonts="1">
    <font>
      <sz val="11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rgb="FF00B050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b/>
      <sz val="36"/>
      <color rgb="FF000000"/>
      <name val="Arial"/>
      <family val="2"/>
    </font>
    <font>
      <sz val="36"/>
      <color theme="1"/>
      <name val="Arial"/>
      <family val="2"/>
    </font>
    <font>
      <sz val="36"/>
      <name val="Arial"/>
      <family val="2"/>
    </font>
    <font>
      <sz val="36"/>
      <color rgb="FF000000"/>
      <name val="Arial"/>
      <family val="2"/>
    </font>
    <font>
      <sz val="36"/>
      <color theme="1"/>
      <name val="Calibri"/>
      <family val="2"/>
      <scheme val="minor"/>
    </font>
    <font>
      <sz val="36"/>
      <color rgb="FF00B050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0"/>
      <color theme="5"/>
      <name val="Arial"/>
      <family val="2"/>
    </font>
    <font>
      <b/>
      <sz val="24"/>
      <color theme="1"/>
      <name val="Arial"/>
      <family val="2"/>
    </font>
    <font>
      <sz val="12"/>
      <color theme="5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b/>
      <sz val="18"/>
      <color theme="3" tint="0.39997558519241921"/>
      <name val="Arial"/>
      <family val="2"/>
    </font>
    <font>
      <sz val="18"/>
      <color theme="3" tint="0.39997558519241921"/>
      <name val="Arial"/>
      <family val="2"/>
    </font>
    <font>
      <b/>
      <sz val="18"/>
      <color theme="5"/>
      <name val="Arial"/>
      <family val="2"/>
    </font>
    <font>
      <sz val="18"/>
      <color theme="5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b/>
      <i/>
      <sz val="18"/>
      <color theme="3" tint="0.39997558519241921"/>
      <name val="Arial"/>
      <family val="2"/>
    </font>
    <font>
      <b/>
      <sz val="18"/>
      <color theme="4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i/>
      <sz val="18"/>
      <color theme="1"/>
      <name val="Arial"/>
      <family val="2"/>
    </font>
    <font>
      <i/>
      <sz val="18"/>
      <color theme="3" tint="0.39997558519241921"/>
      <name val="Arial"/>
      <family val="2"/>
    </font>
    <font>
      <i/>
      <sz val="18"/>
      <color rgb="FFFF0000"/>
      <name val="Arial"/>
      <family val="2"/>
    </font>
    <font>
      <sz val="18"/>
      <color theme="4"/>
      <name val="Arial"/>
      <family val="2"/>
    </font>
    <font>
      <b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/>
    <xf numFmtId="0" fontId="2" fillId="0" borderId="0" xfId="0" applyFont="1" applyBorder="1"/>
    <xf numFmtId="0" fontId="1" fillId="0" borderId="0" xfId="0" applyNumberFormat="1" applyFont="1" applyBorder="1"/>
    <xf numFmtId="4" fontId="5" fillId="0" borderId="8" xfId="0" applyNumberFormat="1" applyFont="1" applyBorder="1"/>
    <xf numFmtId="4" fontId="4" fillId="0" borderId="14" xfId="0" applyNumberFormat="1" applyFont="1" applyBorder="1"/>
    <xf numFmtId="4" fontId="4" fillId="0" borderId="10" xfId="0" applyNumberFormat="1" applyFont="1" applyFill="1" applyBorder="1"/>
    <xf numFmtId="4" fontId="4" fillId="0" borderId="24" xfId="0" applyNumberFormat="1" applyFont="1" applyFill="1" applyBorder="1"/>
    <xf numFmtId="4" fontId="4" fillId="0" borderId="8" xfId="0" applyNumberFormat="1" applyFont="1" applyFill="1" applyBorder="1"/>
    <xf numFmtId="4" fontId="5" fillId="0" borderId="8" xfId="0" applyNumberFormat="1" applyFont="1" applyFill="1" applyBorder="1"/>
    <xf numFmtId="4" fontId="8" fillId="0" borderId="16" xfId="0" applyNumberFormat="1" applyFont="1" applyBorder="1"/>
    <xf numFmtId="4" fontId="8" fillId="0" borderId="13" xfId="0" applyNumberFormat="1" applyFont="1" applyBorder="1"/>
    <xf numFmtId="4" fontId="8" fillId="0" borderId="18" xfId="0" applyNumberFormat="1" applyFont="1" applyBorder="1"/>
    <xf numFmtId="4" fontId="8" fillId="0" borderId="18" xfId="0" applyNumberFormat="1" applyFont="1" applyFill="1" applyBorder="1"/>
    <xf numFmtId="17" fontId="8" fillId="0" borderId="2" xfId="0" applyNumberFormat="1" applyFont="1" applyBorder="1" applyAlignment="1">
      <alignment horizontal="center" wrapText="1"/>
    </xf>
    <xf numFmtId="17" fontId="8" fillId="0" borderId="2" xfId="0" applyNumberFormat="1" applyFont="1" applyFill="1" applyBorder="1" applyAlignment="1">
      <alignment horizontal="center" wrapText="1"/>
    </xf>
    <xf numFmtId="17" fontId="8" fillId="0" borderId="1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10" fillId="0" borderId="26" xfId="0" applyNumberFormat="1" applyFont="1" applyBorder="1"/>
    <xf numFmtId="49" fontId="10" fillId="0" borderId="27" xfId="0" applyNumberFormat="1" applyFont="1" applyBorder="1"/>
    <xf numFmtId="0" fontId="11" fillId="0" borderId="16" xfId="0" applyFont="1" applyBorder="1" applyAlignment="1">
      <alignment horizontal="centerContinuous"/>
    </xf>
    <xf numFmtId="4" fontId="8" fillId="0" borderId="16" xfId="0" applyNumberFormat="1" applyFont="1" applyBorder="1" applyAlignment="1">
      <alignment horizontal="center"/>
    </xf>
    <xf numFmtId="0" fontId="11" fillId="0" borderId="16" xfId="0" applyFont="1" applyBorder="1"/>
    <xf numFmtId="0" fontId="11" fillId="0" borderId="16" xfId="0" applyFont="1" applyFill="1" applyBorder="1"/>
    <xf numFmtId="4" fontId="12" fillId="0" borderId="16" xfId="0" applyNumberFormat="1" applyFont="1" applyBorder="1"/>
    <xf numFmtId="4" fontId="12" fillId="0" borderId="33" xfId="0" applyNumberFormat="1" applyFont="1" applyBorder="1"/>
    <xf numFmtId="49" fontId="10" fillId="0" borderId="6" xfId="0" applyNumberFormat="1" applyFont="1" applyBorder="1"/>
    <xf numFmtId="49" fontId="10" fillId="0" borderId="28" xfId="0" applyNumberFormat="1" applyFont="1" applyBorder="1"/>
    <xf numFmtId="49" fontId="10" fillId="0" borderId="29" xfId="0" applyNumberFormat="1" applyFont="1" applyBorder="1"/>
    <xf numFmtId="49" fontId="10" fillId="0" borderId="30" xfId="0" applyNumberFormat="1" applyFont="1" applyBorder="1"/>
    <xf numFmtId="0" fontId="11" fillId="0" borderId="13" xfId="0" applyFont="1" applyBorder="1"/>
    <xf numFmtId="4" fontId="11" fillId="0" borderId="13" xfId="0" applyNumberFormat="1" applyFont="1" applyBorder="1"/>
    <xf numFmtId="4" fontId="11" fillId="0" borderId="13" xfId="0" applyNumberFormat="1" applyFont="1" applyFill="1" applyBorder="1"/>
    <xf numFmtId="4" fontId="12" fillId="0" borderId="13" xfId="0" applyNumberFormat="1" applyFont="1" applyBorder="1"/>
    <xf numFmtId="4" fontId="12" fillId="0" borderId="31" xfId="0" applyNumberFormat="1" applyFont="1" applyBorder="1"/>
    <xf numFmtId="49" fontId="10" fillId="0" borderId="5" xfId="0" applyNumberFormat="1" applyFont="1" applyBorder="1"/>
    <xf numFmtId="49" fontId="10" fillId="0" borderId="18" xfId="0" applyNumberFormat="1" applyFont="1" applyBorder="1"/>
    <xf numFmtId="4" fontId="9" fillId="0" borderId="31" xfId="0" applyNumberFormat="1" applyFont="1" applyBorder="1"/>
    <xf numFmtId="4" fontId="12" fillId="2" borderId="5" xfId="0" applyNumberFormat="1" applyFont="1" applyFill="1" applyBorder="1"/>
    <xf numFmtId="49" fontId="10" fillId="0" borderId="15" xfId="0" applyNumberFormat="1" applyFont="1" applyBorder="1"/>
    <xf numFmtId="49" fontId="10" fillId="0" borderId="20" xfId="0" applyNumberFormat="1" applyFont="1" applyBorder="1"/>
    <xf numFmtId="4" fontId="12" fillId="0" borderId="32" xfId="0" applyNumberFormat="1" applyFont="1" applyBorder="1"/>
    <xf numFmtId="0" fontId="13" fillId="0" borderId="0" xfId="0" applyFont="1"/>
    <xf numFmtId="1" fontId="13" fillId="0" borderId="0" xfId="0" applyNumberFormat="1" applyFont="1"/>
    <xf numFmtId="0" fontId="13" fillId="3" borderId="0" xfId="0" applyFont="1" applyFill="1"/>
    <xf numFmtId="49" fontId="10" fillId="0" borderId="18" xfId="0" applyNumberFormat="1" applyFont="1" applyBorder="1" applyAlignment="1">
      <alignment horizontal="right"/>
    </xf>
    <xf numFmtId="4" fontId="11" fillId="0" borderId="18" xfId="0" applyNumberFormat="1" applyFont="1" applyBorder="1"/>
    <xf numFmtId="4" fontId="11" fillId="0" borderId="18" xfId="0" applyNumberFormat="1" applyFont="1" applyFill="1" applyBorder="1"/>
    <xf numFmtId="49" fontId="10" fillId="0" borderId="22" xfId="0" applyNumberFormat="1" applyFont="1" applyBorder="1" applyAlignment="1">
      <alignment horizontal="right"/>
    </xf>
    <xf numFmtId="4" fontId="8" fillId="0" borderId="19" xfId="0" applyNumberFormat="1" applyFont="1" applyFill="1" applyBorder="1"/>
    <xf numFmtId="4" fontId="11" fillId="0" borderId="12" xfId="0" applyNumberFormat="1" applyFont="1" applyFill="1" applyBorder="1"/>
    <xf numFmtId="49" fontId="7" fillId="0" borderId="39" xfId="0" applyNumberFormat="1" applyFont="1" applyBorder="1" applyAlignment="1">
      <alignment horizontal="center"/>
    </xf>
    <xf numFmtId="4" fontId="8" fillId="0" borderId="12" xfId="0" applyNumberFormat="1" applyFont="1" applyBorder="1"/>
    <xf numFmtId="4" fontId="8" fillId="0" borderId="34" xfId="0" applyNumberFormat="1" applyFont="1" applyBorder="1"/>
    <xf numFmtId="4" fontId="8" fillId="0" borderId="34" xfId="0" applyNumberFormat="1" applyFont="1" applyFill="1" applyBorder="1"/>
    <xf numFmtId="4" fontId="8" fillId="0" borderId="35" xfId="0" applyNumberFormat="1" applyFont="1" applyBorder="1"/>
    <xf numFmtId="4" fontId="8" fillId="0" borderId="38" xfId="0" applyNumberFormat="1" applyFont="1" applyBorder="1"/>
    <xf numFmtId="4" fontId="8" fillId="0" borderId="38" xfId="0" applyNumberFormat="1" applyFont="1" applyFill="1" applyBorder="1"/>
    <xf numFmtId="4" fontId="8" fillId="0" borderId="40" xfId="0" applyNumberFormat="1" applyFont="1" applyBorder="1"/>
    <xf numFmtId="4" fontId="8" fillId="0" borderId="36" xfId="0" applyNumberFormat="1" applyFont="1" applyBorder="1"/>
    <xf numFmtId="4" fontId="8" fillId="0" borderId="19" xfId="0" applyNumberFormat="1" applyFont="1" applyBorder="1"/>
    <xf numFmtId="0" fontId="11" fillId="0" borderId="12" xfId="0" applyFont="1" applyBorder="1"/>
    <xf numFmtId="4" fontId="11" fillId="0" borderId="12" xfId="0" applyNumberFormat="1" applyFont="1" applyBorder="1"/>
    <xf numFmtId="4" fontId="8" fillId="0" borderId="41" xfId="0" applyNumberFormat="1" applyFont="1" applyBorder="1"/>
    <xf numFmtId="4" fontId="8" fillId="0" borderId="41" xfId="0" applyNumberFormat="1" applyFont="1" applyFill="1" applyBorder="1"/>
    <xf numFmtId="0" fontId="16" fillId="0" borderId="0" xfId="0" applyFont="1"/>
    <xf numFmtId="0" fontId="13" fillId="0" borderId="0" xfId="0" applyFont="1" applyFill="1"/>
    <xf numFmtId="0" fontId="16" fillId="0" borderId="0" xfId="0" applyFont="1" applyFill="1"/>
    <xf numFmtId="17" fontId="0" fillId="0" borderId="0" xfId="0" applyNumberFormat="1"/>
    <xf numFmtId="17" fontId="8" fillId="0" borderId="43" xfId="0" applyNumberFormat="1" applyFont="1" applyBorder="1" applyAlignment="1">
      <alignment horizontal="center" wrapText="1"/>
    </xf>
    <xf numFmtId="4" fontId="9" fillId="0" borderId="44" xfId="0" applyNumberFormat="1" applyFont="1" applyBorder="1"/>
    <xf numFmtId="4" fontId="9" fillId="0" borderId="43" xfId="0" applyNumberFormat="1" applyFont="1" applyBorder="1"/>
    <xf numFmtId="4" fontId="12" fillId="0" borderId="45" xfId="0" applyNumberFormat="1" applyFont="1" applyBorder="1"/>
    <xf numFmtId="4" fontId="9" fillId="0" borderId="46" xfId="0" applyNumberFormat="1" applyFont="1" applyBorder="1"/>
    <xf numFmtId="4" fontId="9" fillId="0" borderId="42" xfId="0" applyNumberFormat="1" applyFont="1" applyBorder="1"/>
    <xf numFmtId="1" fontId="15" fillId="3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/>
    <xf numFmtId="2" fontId="0" fillId="0" borderId="0" xfId="0" applyNumberFormat="1"/>
    <xf numFmtId="4" fontId="17" fillId="0" borderId="13" xfId="0" applyNumberFormat="1" applyFont="1" applyBorder="1"/>
    <xf numFmtId="0" fontId="18" fillId="0" borderId="0" xfId="0" applyFont="1"/>
    <xf numFmtId="0" fontId="13" fillId="0" borderId="0" xfId="0" applyFont="1" applyAlignment="1">
      <alignment horizontal="right"/>
    </xf>
    <xf numFmtId="4" fontId="0" fillId="0" borderId="0" xfId="0" applyNumberFormat="1"/>
    <xf numFmtId="4" fontId="17" fillId="0" borderId="0" xfId="0" applyNumberFormat="1" applyFont="1"/>
    <xf numFmtId="0" fontId="17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7" fontId="17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4" fontId="20" fillId="0" borderId="0" xfId="0" applyNumberFormat="1" applyFont="1"/>
    <xf numFmtId="0" fontId="17" fillId="0" borderId="0" xfId="0" applyFont="1" applyAlignment="1">
      <alignment horizontal="center"/>
    </xf>
    <xf numFmtId="4" fontId="22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22" fillId="0" borderId="0" xfId="0" applyFont="1" applyAlignment="1">
      <alignment horizontal="right"/>
    </xf>
    <xf numFmtId="164" fontId="23" fillId="0" borderId="0" xfId="0" applyNumberFormat="1" applyFont="1" applyFill="1" applyBorder="1"/>
    <xf numFmtId="164" fontId="23" fillId="0" borderId="21" xfId="0" applyNumberFormat="1" applyFont="1" applyFill="1" applyBorder="1"/>
    <xf numFmtId="0" fontId="23" fillId="0" borderId="0" xfId="0" applyFont="1"/>
    <xf numFmtId="164" fontId="23" fillId="3" borderId="13" xfId="0" applyNumberFormat="1" applyFont="1" applyFill="1" applyBorder="1"/>
    <xf numFmtId="0" fontId="0" fillId="0" borderId="1" xfId="0" applyBorder="1" applyAlignment="1">
      <alignment horizontal="right"/>
    </xf>
    <xf numFmtId="0" fontId="17" fillId="0" borderId="1" xfId="0" applyFont="1" applyBorder="1"/>
    <xf numFmtId="4" fontId="17" fillId="0" borderId="1" xfId="0" applyNumberFormat="1" applyFont="1" applyBorder="1"/>
    <xf numFmtId="4" fontId="19" fillId="0" borderId="1" xfId="0" applyNumberFormat="1" applyFont="1" applyBorder="1"/>
    <xf numFmtId="14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wrapText="1"/>
    </xf>
    <xf numFmtId="17" fontId="2" fillId="0" borderId="2" xfId="0" applyNumberFormat="1" applyFont="1" applyFill="1" applyBorder="1" applyAlignment="1">
      <alignment horizontal="center" wrapText="1"/>
    </xf>
    <xf numFmtId="17" fontId="2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/>
    <xf numFmtId="49" fontId="1" fillId="0" borderId="3" xfId="0" applyNumberFormat="1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Fill="1" applyBorder="1"/>
    <xf numFmtId="4" fontId="5" fillId="0" borderId="18" xfId="0" applyNumberFormat="1" applyFont="1" applyFill="1" applyBorder="1"/>
    <xf numFmtId="4" fontId="5" fillId="0" borderId="34" xfId="0" applyNumberFormat="1" applyFont="1" applyFill="1" applyBorder="1"/>
    <xf numFmtId="0" fontId="2" fillId="0" borderId="3" xfId="0" applyFont="1" applyBorder="1"/>
    <xf numFmtId="49" fontId="1" fillId="0" borderId="6" xfId="0" applyNumberFormat="1" applyFont="1" applyBorder="1"/>
    <xf numFmtId="49" fontId="1" fillId="0" borderId="5" xfId="0" applyNumberFormat="1" applyFont="1" applyBorder="1"/>
    <xf numFmtId="0" fontId="2" fillId="0" borderId="13" xfId="0" applyFont="1" applyBorder="1"/>
    <xf numFmtId="0" fontId="2" fillId="0" borderId="18" xfId="0" applyFont="1" applyBorder="1"/>
    <xf numFmtId="0" fontId="2" fillId="0" borderId="18" xfId="0" applyFont="1" applyFill="1" applyBorder="1"/>
    <xf numFmtId="0" fontId="2" fillId="0" borderId="5" xfId="0" applyFont="1" applyBorder="1"/>
    <xf numFmtId="4" fontId="2" fillId="0" borderId="18" xfId="0" applyNumberFormat="1" applyFont="1" applyBorder="1"/>
    <xf numFmtId="44" fontId="2" fillId="0" borderId="18" xfId="1" applyFont="1" applyBorder="1"/>
    <xf numFmtId="44" fontId="2" fillId="0" borderId="18" xfId="1" applyFont="1" applyFill="1" applyBorder="1"/>
    <xf numFmtId="4" fontId="2" fillId="0" borderId="13" xfId="0" applyNumberFormat="1" applyFont="1" applyBorder="1"/>
    <xf numFmtId="4" fontId="2" fillId="0" borderId="18" xfId="0" applyNumberFormat="1" applyFont="1" applyFill="1" applyBorder="1"/>
    <xf numFmtId="4" fontId="2" fillId="0" borderId="5" xfId="0" applyNumberFormat="1" applyFont="1" applyBorder="1"/>
    <xf numFmtId="4" fontId="24" fillId="0" borderId="18" xfId="0" applyNumberFormat="1" applyFont="1" applyBorder="1"/>
    <xf numFmtId="4" fontId="24" fillId="0" borderId="18" xfId="0" applyNumberFormat="1" applyFont="1" applyFill="1" applyBorder="1"/>
    <xf numFmtId="49" fontId="1" fillId="0" borderId="15" xfId="0" applyNumberFormat="1" applyFont="1" applyBorder="1"/>
    <xf numFmtId="49" fontId="1" fillId="0" borderId="20" xfId="0" applyNumberFormat="1" applyFont="1" applyBorder="1"/>
    <xf numFmtId="43" fontId="2" fillId="0" borderId="21" xfId="2" applyFont="1" applyBorder="1"/>
    <xf numFmtId="43" fontId="24" fillId="0" borderId="21" xfId="2" applyFont="1" applyBorder="1"/>
    <xf numFmtId="43" fontId="24" fillId="0" borderId="21" xfId="2" applyFont="1" applyFill="1" applyBorder="1"/>
    <xf numFmtId="4" fontId="5" fillId="0" borderId="21" xfId="0" applyNumberFormat="1" applyFont="1" applyFill="1" applyBorder="1"/>
    <xf numFmtId="4" fontId="2" fillId="0" borderId="21" xfId="0" applyNumberFormat="1" applyFont="1" applyBorder="1"/>
    <xf numFmtId="4" fontId="2" fillId="0" borderId="20" xfId="0" applyNumberFormat="1" applyFont="1" applyBorder="1"/>
    <xf numFmtId="164" fontId="23" fillId="0" borderId="46" xfId="0" applyNumberFormat="1" applyFont="1" applyFill="1" applyBorder="1"/>
    <xf numFmtId="164" fontId="14" fillId="3" borderId="12" xfId="0" applyNumberFormat="1" applyFont="1" applyFill="1" applyBorder="1"/>
    <xf numFmtId="164" fontId="25" fillId="0" borderId="0" xfId="0" applyNumberFormat="1" applyFont="1" applyFill="1" applyBorder="1"/>
    <xf numFmtId="4" fontId="27" fillId="3" borderId="13" xfId="0" applyNumberFormat="1" applyFont="1" applyFill="1" applyBorder="1"/>
    <xf numFmtId="4" fontId="27" fillId="0" borderId="13" xfId="0" applyNumberFormat="1" applyFont="1" applyFill="1" applyBorder="1"/>
    <xf numFmtId="164" fontId="29" fillId="0" borderId="37" xfId="0" applyNumberFormat="1" applyFont="1" applyFill="1" applyBorder="1"/>
    <xf numFmtId="49" fontId="28" fillId="0" borderId="0" xfId="0" applyNumberFormat="1" applyFont="1" applyFill="1" applyBorder="1"/>
    <xf numFmtId="49" fontId="26" fillId="0" borderId="0" xfId="0" applyNumberFormat="1" applyFont="1" applyFill="1" applyBorder="1"/>
    <xf numFmtId="4" fontId="30" fillId="0" borderId="0" xfId="0" applyNumberFormat="1" applyFont="1" applyFill="1" applyBorder="1"/>
    <xf numFmtId="164" fontId="31" fillId="0" borderId="0" xfId="0" applyNumberFormat="1" applyFont="1" applyFill="1" applyBorder="1"/>
    <xf numFmtId="0" fontId="27" fillId="0" borderId="0" xfId="0" applyFont="1"/>
    <xf numFmtId="0" fontId="30" fillId="0" borderId="0" xfId="0" applyFont="1"/>
    <xf numFmtId="164" fontId="31" fillId="0" borderId="0" xfId="0" applyNumberFormat="1" applyFont="1"/>
    <xf numFmtId="0" fontId="31" fillId="0" borderId="0" xfId="0" applyFont="1"/>
    <xf numFmtId="49" fontId="26" fillId="0" borderId="0" xfId="0" applyNumberFormat="1" applyFont="1" applyBorder="1"/>
    <xf numFmtId="4" fontId="27" fillId="0" borderId="16" xfId="0" applyNumberFormat="1" applyFont="1" applyFill="1" applyBorder="1" applyAlignment="1">
      <alignment horizontal="center" wrapText="1"/>
    </xf>
    <xf numFmtId="17" fontId="27" fillId="0" borderId="2" xfId="0" applyNumberFormat="1" applyFont="1" applyBorder="1" applyAlignment="1">
      <alignment horizontal="center" wrapText="1"/>
    </xf>
    <xf numFmtId="17" fontId="27" fillId="0" borderId="2" xfId="0" applyNumberFormat="1" applyFont="1" applyFill="1" applyBorder="1" applyAlignment="1">
      <alignment horizontal="center" wrapText="1"/>
    </xf>
    <xf numFmtId="17" fontId="27" fillId="0" borderId="11" xfId="0" applyNumberFormat="1" applyFont="1" applyBorder="1" applyAlignment="1">
      <alignment horizontal="center" wrapText="1"/>
    </xf>
    <xf numFmtId="4" fontId="27" fillId="0" borderId="47" xfId="0" applyNumberFormat="1" applyFont="1" applyFill="1" applyBorder="1" applyAlignment="1">
      <alignment horizontal="center" wrapText="1"/>
    </xf>
    <xf numFmtId="1" fontId="27" fillId="3" borderId="7" xfId="0" applyNumberFormat="1" applyFont="1" applyFill="1" applyBorder="1" applyAlignment="1">
      <alignment horizontal="center"/>
    </xf>
    <xf numFmtId="49" fontId="28" fillId="3" borderId="25" xfId="0" applyNumberFormat="1" applyFont="1" applyFill="1" applyBorder="1"/>
    <xf numFmtId="49" fontId="26" fillId="3" borderId="23" xfId="0" applyNumberFormat="1" applyFont="1" applyFill="1" applyBorder="1"/>
    <xf numFmtId="4" fontId="32" fillId="3" borderId="16" xfId="0" applyNumberFormat="1" applyFont="1" applyFill="1" applyBorder="1" applyAlignment="1">
      <alignment horizontal="center" wrapText="1"/>
    </xf>
    <xf numFmtId="4" fontId="27" fillId="3" borderId="16" xfId="0" applyNumberFormat="1" applyFont="1" applyFill="1" applyBorder="1"/>
    <xf numFmtId="4" fontId="27" fillId="3" borderId="17" xfId="0" applyNumberFormat="1" applyFont="1" applyFill="1" applyBorder="1"/>
    <xf numFmtId="4" fontId="33" fillId="3" borderId="18" xfId="0" applyNumberFormat="1" applyFont="1" applyFill="1" applyBorder="1"/>
    <xf numFmtId="4" fontId="27" fillId="3" borderId="16" xfId="0" applyNumberFormat="1" applyFont="1" applyFill="1" applyBorder="1" applyAlignment="1">
      <alignment horizontal="center" wrapText="1"/>
    </xf>
    <xf numFmtId="49" fontId="26" fillId="0" borderId="6" xfId="0" applyNumberFormat="1" applyFont="1" applyBorder="1"/>
    <xf numFmtId="49" fontId="28" fillId="0" borderId="5" xfId="0" applyNumberFormat="1" applyFont="1" applyBorder="1"/>
    <xf numFmtId="49" fontId="26" fillId="0" borderId="5" xfId="0" applyNumberFormat="1" applyFont="1" applyBorder="1"/>
    <xf numFmtId="4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/>
    <xf numFmtId="4" fontId="27" fillId="0" borderId="18" xfId="0" applyNumberFormat="1" applyFont="1" applyBorder="1"/>
    <xf numFmtId="4" fontId="27" fillId="0" borderId="18" xfId="0" applyNumberFormat="1" applyFont="1" applyFill="1" applyBorder="1"/>
    <xf numFmtId="4" fontId="33" fillId="0" borderId="18" xfId="0" applyNumberFormat="1" applyFont="1" applyFill="1" applyBorder="1"/>
    <xf numFmtId="49" fontId="26" fillId="3" borderId="6" xfId="0" applyNumberFormat="1" applyFont="1" applyFill="1" applyBorder="1"/>
    <xf numFmtId="49" fontId="26" fillId="3" borderId="5" xfId="0" applyNumberFormat="1" applyFont="1" applyFill="1" applyBorder="1"/>
    <xf numFmtId="49" fontId="34" fillId="3" borderId="5" xfId="0" applyNumberFormat="1" applyFont="1" applyFill="1" applyBorder="1"/>
    <xf numFmtId="39" fontId="33" fillId="3" borderId="13" xfId="0" applyNumberFormat="1" applyFont="1" applyFill="1" applyBorder="1"/>
    <xf numFmtId="39" fontId="27" fillId="3" borderId="13" xfId="0" applyNumberFormat="1" applyFont="1" applyFill="1" applyBorder="1"/>
    <xf numFmtId="39" fontId="27" fillId="3" borderId="18" xfId="0" applyNumberFormat="1" applyFont="1" applyFill="1" applyBorder="1"/>
    <xf numFmtId="39" fontId="33" fillId="3" borderId="18" xfId="0" applyNumberFormat="1" applyFont="1" applyFill="1" applyBorder="1"/>
    <xf numFmtId="4" fontId="33" fillId="3" borderId="13" xfId="0" applyNumberFormat="1" applyFont="1" applyFill="1" applyBorder="1"/>
    <xf numFmtId="49" fontId="34" fillId="0" borderId="5" xfId="0" applyNumberFormat="1" applyFont="1" applyBorder="1"/>
    <xf numFmtId="4" fontId="33" fillId="0" borderId="13" xfId="0" applyNumberFormat="1" applyFont="1" applyFill="1" applyBorder="1"/>
    <xf numFmtId="39" fontId="27" fillId="0" borderId="13" xfId="0" applyNumberFormat="1" applyFont="1" applyBorder="1"/>
    <xf numFmtId="39" fontId="27" fillId="0" borderId="18" xfId="0" applyNumberFormat="1" applyFont="1" applyBorder="1"/>
    <xf numFmtId="39" fontId="27" fillId="0" borderId="18" xfId="0" applyNumberFormat="1" applyFont="1" applyFill="1" applyBorder="1"/>
    <xf numFmtId="39" fontId="33" fillId="0" borderId="18" xfId="0" applyNumberFormat="1" applyFont="1" applyFill="1" applyBorder="1"/>
    <xf numFmtId="49" fontId="33" fillId="0" borderId="5" xfId="0" applyNumberFormat="1" applyFont="1" applyFill="1" applyBorder="1"/>
    <xf numFmtId="49" fontId="26" fillId="0" borderId="5" xfId="0" applyNumberFormat="1" applyFont="1" applyFill="1" applyBorder="1"/>
    <xf numFmtId="0" fontId="27" fillId="3" borderId="13" xfId="0" applyFont="1" applyFill="1" applyBorder="1"/>
    <xf numFmtId="49" fontId="34" fillId="0" borderId="5" xfId="0" applyNumberFormat="1" applyFont="1" applyFill="1" applyBorder="1"/>
    <xf numFmtId="0" fontId="27" fillId="0" borderId="13" xfId="0" applyFont="1" applyBorder="1"/>
    <xf numFmtId="4" fontId="27" fillId="3" borderId="35" xfId="0" applyNumberFormat="1" applyFont="1" applyFill="1" applyBorder="1"/>
    <xf numFmtId="4" fontId="28" fillId="0" borderId="0" xfId="0" applyNumberFormat="1" applyFont="1" applyBorder="1"/>
    <xf numFmtId="4" fontId="36" fillId="0" borderId="31" xfId="0" applyNumberFormat="1" applyFont="1" applyBorder="1"/>
    <xf numFmtId="4" fontId="29" fillId="0" borderId="12" xfId="0" applyNumberFormat="1" applyFont="1" applyBorder="1"/>
    <xf numFmtId="4" fontId="37" fillId="3" borderId="13" xfId="0" applyNumberFormat="1" applyFont="1" applyFill="1" applyBorder="1" applyAlignment="1"/>
    <xf numFmtId="4" fontId="27" fillId="3" borderId="18" xfId="0" applyNumberFormat="1" applyFont="1" applyFill="1" applyBorder="1"/>
    <xf numFmtId="49" fontId="28" fillId="0" borderId="3" xfId="0" applyNumberFormat="1" applyFont="1" applyBorder="1"/>
    <xf numFmtId="49" fontId="28" fillId="3" borderId="3" xfId="0" applyNumberFormat="1" applyFont="1" applyFill="1" applyBorder="1"/>
    <xf numFmtId="4" fontId="37" fillId="3" borderId="13" xfId="0" applyNumberFormat="1" applyFont="1" applyFill="1" applyBorder="1"/>
    <xf numFmtId="4" fontId="37" fillId="0" borderId="35" xfId="0" applyNumberFormat="1" applyFont="1" applyBorder="1"/>
    <xf numFmtId="4" fontId="29" fillId="3" borderId="12" xfId="0" applyNumberFormat="1" applyFont="1" applyFill="1" applyBorder="1"/>
    <xf numFmtId="39" fontId="29" fillId="0" borderId="13" xfId="0" applyNumberFormat="1" applyFont="1" applyBorder="1"/>
    <xf numFmtId="39" fontId="29" fillId="0" borderId="18" xfId="0" applyNumberFormat="1" applyFont="1" applyBorder="1"/>
    <xf numFmtId="39" fontId="29" fillId="0" borderId="18" xfId="0" applyNumberFormat="1" applyFont="1" applyFill="1" applyBorder="1"/>
    <xf numFmtId="49" fontId="26" fillId="0" borderId="6" xfId="0" applyNumberFormat="1" applyFont="1" applyFill="1" applyBorder="1"/>
    <xf numFmtId="4" fontId="37" fillId="0" borderId="13" xfId="0" applyNumberFormat="1" applyFont="1" applyFill="1" applyBorder="1"/>
    <xf numFmtId="164" fontId="27" fillId="0" borderId="13" xfId="0" applyNumberFormat="1" applyFont="1" applyFill="1" applyBorder="1"/>
    <xf numFmtId="164" fontId="27" fillId="0" borderId="18" xfId="0" applyNumberFormat="1" applyFont="1" applyFill="1" applyBorder="1"/>
    <xf numFmtId="164" fontId="27" fillId="3" borderId="13" xfId="0" applyNumberFormat="1" applyFont="1" applyFill="1" applyBorder="1"/>
    <xf numFmtId="164" fontId="27" fillId="3" borderId="18" xfId="0" applyNumberFormat="1" applyFont="1" applyFill="1" applyBorder="1"/>
    <xf numFmtId="164" fontId="27" fillId="0" borderId="21" xfId="0" applyNumberFormat="1" applyFont="1" applyFill="1" applyBorder="1"/>
    <xf numFmtId="164" fontId="27" fillId="0" borderId="22" xfId="0" applyNumberFormat="1" applyFont="1" applyFill="1" applyBorder="1"/>
    <xf numFmtId="4" fontId="36" fillId="3" borderId="0" xfId="0" applyNumberFormat="1" applyFont="1" applyFill="1" applyBorder="1"/>
    <xf numFmtId="49" fontId="28" fillId="0" borderId="5" xfId="0" applyNumberFormat="1" applyFont="1" applyFill="1" applyBorder="1"/>
    <xf numFmtId="164" fontId="29" fillId="0" borderId="13" xfId="0" applyNumberFormat="1" applyFont="1" applyBorder="1" applyAlignment="1"/>
    <xf numFmtId="164" fontId="29" fillId="0" borderId="18" xfId="0" applyNumberFormat="1" applyFont="1" applyFill="1" applyBorder="1"/>
    <xf numFmtId="164" fontId="33" fillId="0" borderId="18" xfId="0" applyNumberFormat="1" applyFont="1" applyFill="1" applyBorder="1"/>
    <xf numFmtId="49" fontId="28" fillId="3" borderId="5" xfId="0" applyNumberFormat="1" applyFont="1" applyFill="1" applyBorder="1"/>
    <xf numFmtId="164" fontId="29" fillId="3" borderId="18" xfId="0" applyNumberFormat="1" applyFont="1" applyFill="1" applyBorder="1" applyAlignment="1">
      <alignment horizontal="right"/>
    </xf>
    <xf numFmtId="164" fontId="29" fillId="3" borderId="18" xfId="0" applyNumberFormat="1" applyFont="1" applyFill="1" applyBorder="1"/>
    <xf numFmtId="164" fontId="33" fillId="3" borderId="18" xfId="0" applyNumberFormat="1" applyFont="1" applyFill="1" applyBorder="1"/>
    <xf numFmtId="164" fontId="29" fillId="0" borderId="13" xfId="0" applyNumberFormat="1" applyFont="1" applyBorder="1" applyAlignment="1">
      <alignment horizontal="right"/>
    </xf>
    <xf numFmtId="49" fontId="38" fillId="3" borderId="5" xfId="0" applyNumberFormat="1" applyFont="1" applyFill="1" applyBorder="1"/>
    <xf numFmtId="39" fontId="27" fillId="0" borderId="13" xfId="0" applyNumberFormat="1" applyFont="1" applyFill="1" applyBorder="1"/>
    <xf numFmtId="49" fontId="34" fillId="0" borderId="0" xfId="0" applyNumberFormat="1" applyFont="1" applyFill="1" applyBorder="1"/>
    <xf numFmtId="39" fontId="27" fillId="0" borderId="21" xfId="0" applyNumberFormat="1" applyFont="1" applyFill="1" applyBorder="1"/>
    <xf numFmtId="39" fontId="27" fillId="0" borderId="22" xfId="0" applyNumberFormat="1" applyFont="1" applyFill="1" applyBorder="1"/>
    <xf numFmtId="49" fontId="26" fillId="3" borderId="31" xfId="0" applyNumberFormat="1" applyFont="1" applyFill="1" applyBorder="1"/>
    <xf numFmtId="4" fontId="29" fillId="3" borderId="13" xfId="0" applyNumberFormat="1" applyFont="1" applyFill="1" applyBorder="1"/>
    <xf numFmtId="39" fontId="29" fillId="3" borderId="12" xfId="0" applyNumberFormat="1" applyFont="1" applyFill="1" applyBorder="1"/>
    <xf numFmtId="49" fontId="26" fillId="0" borderId="31" xfId="0" applyNumberFormat="1" applyFont="1" applyFill="1" applyBorder="1"/>
    <xf numFmtId="4" fontId="29" fillId="0" borderId="13" xfId="0" applyNumberFormat="1" applyFont="1" applyFill="1" applyBorder="1"/>
    <xf numFmtId="39" fontId="29" fillId="0" borderId="13" xfId="0" applyNumberFormat="1" applyFont="1" applyFill="1" applyBorder="1"/>
    <xf numFmtId="39" fontId="29" fillId="3" borderId="13" xfId="0" applyNumberFormat="1" applyFont="1" applyFill="1" applyBorder="1"/>
    <xf numFmtId="39" fontId="29" fillId="3" borderId="18" xfId="0" applyNumberFormat="1" applyFont="1" applyFill="1" applyBorder="1"/>
    <xf numFmtId="4" fontId="37" fillId="0" borderId="13" xfId="0" applyNumberFormat="1" applyFont="1" applyFill="1" applyBorder="1" applyAlignment="1">
      <alignment wrapText="1"/>
    </xf>
    <xf numFmtId="4" fontId="33" fillId="3" borderId="13" xfId="0" applyNumberFormat="1" applyFont="1" applyFill="1" applyBorder="1" applyAlignment="1">
      <alignment wrapText="1"/>
    </xf>
    <xf numFmtId="4" fontId="33" fillId="0" borderId="13" xfId="0" applyNumberFormat="1" applyFont="1" applyFill="1" applyBorder="1" applyAlignment="1">
      <alignment wrapText="1"/>
    </xf>
    <xf numFmtId="4" fontId="39" fillId="3" borderId="13" xfId="0" applyNumberFormat="1" applyFont="1" applyFill="1" applyBorder="1"/>
    <xf numFmtId="4" fontId="39" fillId="0" borderId="13" xfId="0" applyNumberFormat="1" applyFont="1" applyFill="1" applyBorder="1"/>
    <xf numFmtId="49" fontId="26" fillId="0" borderId="6" xfId="0" applyNumberFormat="1" applyFont="1" applyFill="1" applyBorder="1" applyAlignment="1">
      <alignment wrapText="1"/>
    </xf>
    <xf numFmtId="49" fontId="26" fillId="0" borderId="5" xfId="0" applyNumberFormat="1" applyFont="1" applyFill="1" applyBorder="1" applyAlignment="1">
      <alignment wrapText="1"/>
    </xf>
    <xf numFmtId="49" fontId="34" fillId="0" borderId="5" xfId="0" applyNumberFormat="1" applyFont="1" applyFill="1" applyBorder="1" applyAlignment="1"/>
    <xf numFmtId="39" fontId="27" fillId="0" borderId="13" xfId="0" applyNumberFormat="1" applyFont="1" applyFill="1" applyBorder="1" applyAlignment="1">
      <alignment wrapText="1"/>
    </xf>
    <xf numFmtId="39" fontId="27" fillId="0" borderId="18" xfId="0" applyNumberFormat="1" applyFont="1" applyFill="1" applyBorder="1" applyAlignment="1">
      <alignment wrapText="1"/>
    </xf>
    <xf numFmtId="0" fontId="27" fillId="0" borderId="0" xfId="0" applyFont="1" applyFill="1"/>
    <xf numFmtId="39" fontId="33" fillId="3" borderId="21" xfId="0" applyNumberFormat="1" applyFont="1" applyFill="1" applyBorder="1"/>
    <xf numFmtId="39" fontId="29" fillId="0" borderId="12" xfId="0" applyNumberFormat="1" applyFont="1" applyFill="1" applyBorder="1"/>
    <xf numFmtId="39" fontId="33" fillId="3" borderId="34" xfId="0" applyNumberFormat="1" applyFont="1" applyFill="1" applyBorder="1"/>
    <xf numFmtId="39" fontId="33" fillId="3" borderId="12" xfId="0" applyNumberFormat="1" applyFont="1" applyFill="1" applyBorder="1"/>
    <xf numFmtId="49" fontId="26" fillId="3" borderId="9" xfId="0" applyNumberFormat="1" applyFont="1" applyFill="1" applyBorder="1"/>
    <xf numFmtId="49" fontId="26" fillId="0" borderId="9" xfId="0" applyNumberFormat="1" applyFont="1" applyFill="1" applyBorder="1"/>
    <xf numFmtId="49" fontId="26" fillId="3" borderId="3" xfId="0" applyNumberFormat="1" applyFont="1" applyFill="1" applyBorder="1"/>
    <xf numFmtId="164" fontId="29" fillId="3" borderId="37" xfId="0" applyNumberFormat="1" applyFont="1" applyFill="1" applyBorder="1"/>
    <xf numFmtId="39" fontId="33" fillId="3" borderId="37" xfId="0" applyNumberFormat="1" applyFont="1" applyFill="1" applyBorder="1"/>
    <xf numFmtId="49" fontId="28" fillId="0" borderId="4" xfId="0" applyNumberFormat="1" applyFont="1" applyFill="1" applyBorder="1"/>
    <xf numFmtId="49" fontId="26" fillId="0" borderId="3" xfId="0" applyNumberFormat="1" applyFont="1" applyFill="1" applyBorder="1"/>
    <xf numFmtId="4" fontId="29" fillId="0" borderId="12" xfId="0" applyNumberFormat="1" applyFont="1" applyFill="1" applyBorder="1"/>
    <xf numFmtId="39" fontId="33" fillId="3" borderId="40" xfId="0" applyNumberFormat="1" applyFont="1" applyFill="1" applyBorder="1"/>
    <xf numFmtId="39" fontId="27" fillId="3" borderId="35" xfId="0" applyNumberFormat="1" applyFont="1" applyFill="1" applyBorder="1"/>
    <xf numFmtId="39" fontId="27" fillId="3" borderId="38" xfId="0" applyNumberFormat="1" applyFont="1" applyFill="1" applyBorder="1"/>
    <xf numFmtId="39" fontId="35" fillId="3" borderId="38" xfId="0" applyNumberFormat="1" applyFont="1" applyFill="1" applyBorder="1"/>
    <xf numFmtId="39" fontId="33" fillId="3" borderId="38" xfId="0" applyNumberFormat="1" applyFont="1" applyFill="1" applyBorder="1"/>
    <xf numFmtId="39" fontId="33" fillId="3" borderId="35" xfId="0" applyNumberFormat="1" applyFont="1" applyFill="1" applyBorder="1"/>
    <xf numFmtId="39" fontId="27" fillId="0" borderId="35" xfId="0" applyNumberFormat="1" applyFont="1" applyBorder="1"/>
    <xf numFmtId="4" fontId="27" fillId="3" borderId="12" xfId="0" applyNumberFormat="1" applyFont="1" applyFill="1" applyBorder="1"/>
    <xf numFmtId="164" fontId="27" fillId="0" borderId="35" xfId="0" applyNumberFormat="1" applyFont="1" applyFill="1" applyBorder="1"/>
    <xf numFmtId="164" fontId="27" fillId="0" borderId="38" xfId="0" applyNumberFormat="1" applyFont="1" applyFill="1" applyBorder="1"/>
    <xf numFmtId="4" fontId="27" fillId="0" borderId="35" xfId="0" applyNumberFormat="1" applyFont="1" applyFill="1" applyBorder="1"/>
    <xf numFmtId="39" fontId="27" fillId="0" borderId="35" xfId="0" applyNumberFormat="1" applyFont="1" applyFill="1" applyBorder="1"/>
    <xf numFmtId="39" fontId="27" fillId="0" borderId="38" xfId="0" applyNumberFormat="1" applyFont="1" applyFill="1" applyBorder="1"/>
    <xf numFmtId="4" fontId="39" fillId="3" borderId="35" xfId="0" applyNumberFormat="1" applyFont="1" applyFill="1" applyBorder="1"/>
    <xf numFmtId="4" fontId="33" fillId="0" borderId="13" xfId="0" applyNumberFormat="1" applyFont="1" applyFill="1" applyBorder="1" applyAlignment="1"/>
    <xf numFmtId="4" fontId="27" fillId="0" borderId="13" xfId="0" applyNumberFormat="1" applyFont="1" applyBorder="1" applyAlignment="1">
      <alignment horizontal="right"/>
    </xf>
    <xf numFmtId="164" fontId="23" fillId="0" borderId="0" xfId="0" applyNumberFormat="1" applyFont="1"/>
    <xf numFmtId="39" fontId="39" fillId="0" borderId="18" xfId="0" applyNumberFormat="1" applyFont="1" applyFill="1" applyBorder="1"/>
    <xf numFmtId="39" fontId="37" fillId="0" borderId="18" xfId="0" applyNumberFormat="1" applyFont="1" applyFill="1" applyBorder="1"/>
    <xf numFmtId="39" fontId="40" fillId="3" borderId="18" xfId="0" applyNumberFormat="1" applyFont="1" applyFill="1" applyBorder="1"/>
    <xf numFmtId="39" fontId="40" fillId="0" borderId="18" xfId="0" applyNumberFormat="1" applyFont="1" applyFill="1" applyBorder="1"/>
    <xf numFmtId="164" fontId="39" fillId="0" borderId="22" xfId="0" applyNumberFormat="1" applyFont="1" applyFill="1" applyBorder="1"/>
    <xf numFmtId="164" fontId="39" fillId="3" borderId="18" xfId="0" applyNumberFormat="1" applyFont="1" applyFill="1" applyBorder="1"/>
    <xf numFmtId="39" fontId="41" fillId="3" borderId="18" xfId="0" applyNumberFormat="1" applyFont="1" applyFill="1" applyBorder="1"/>
    <xf numFmtId="39" fontId="37" fillId="3" borderId="18" xfId="0" applyNumberFormat="1" applyFont="1" applyFill="1" applyBorder="1"/>
    <xf numFmtId="164" fontId="39" fillId="0" borderId="18" xfId="0" applyNumberFormat="1" applyFont="1" applyFill="1" applyBorder="1"/>
    <xf numFmtId="0" fontId="27" fillId="3" borderId="5" xfId="0" applyFont="1" applyFill="1" applyBorder="1"/>
    <xf numFmtId="0" fontId="27" fillId="0" borderId="5" xfId="0" applyFont="1" applyFill="1" applyBorder="1"/>
    <xf numFmtId="4" fontId="29" fillId="0" borderId="45" xfId="0" applyNumberFormat="1" applyFont="1" applyFill="1" applyBorder="1"/>
    <xf numFmtId="49" fontId="34" fillId="0" borderId="42" xfId="0" applyNumberFormat="1" applyFont="1" applyBorder="1" applyAlignment="1">
      <alignment horizontal="center"/>
    </xf>
    <xf numFmtId="49" fontId="26" fillId="3" borderId="16" xfId="0" applyNumberFormat="1" applyFont="1" applyFill="1" applyBorder="1"/>
    <xf numFmtId="49" fontId="26" fillId="0" borderId="13" xfId="0" applyNumberFormat="1" applyFont="1" applyBorder="1"/>
    <xf numFmtId="4" fontId="26" fillId="0" borderId="13" xfId="0" applyNumberFormat="1" applyFont="1" applyBorder="1"/>
    <xf numFmtId="4" fontId="34" fillId="3" borderId="13" xfId="0" applyNumberFormat="1" applyFont="1" applyFill="1" applyBorder="1"/>
    <xf numFmtId="4" fontId="34" fillId="0" borderId="13" xfId="0" applyNumberFormat="1" applyFont="1" applyBorder="1" applyAlignment="1">
      <alignment horizontal="right"/>
    </xf>
    <xf numFmtId="4" fontId="34" fillId="0" borderId="13" xfId="0" applyNumberFormat="1" applyFont="1" applyBorder="1"/>
    <xf numFmtId="4" fontId="34" fillId="0" borderId="13" xfId="0" applyNumberFormat="1" applyFont="1" applyFill="1" applyBorder="1"/>
    <xf numFmtId="4" fontId="13" fillId="3" borderId="42" xfId="0" applyNumberFormat="1" applyFont="1" applyFill="1" applyBorder="1"/>
    <xf numFmtId="165" fontId="34" fillId="0" borderId="13" xfId="0" applyNumberFormat="1" applyFont="1" applyBorder="1" applyAlignment="1">
      <alignment horizontal="right"/>
    </xf>
    <xf numFmtId="4" fontId="34" fillId="3" borderId="13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4" fontId="27" fillId="3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 wrapText="1"/>
    </xf>
    <xf numFmtId="4" fontId="29" fillId="3" borderId="12" xfId="0" applyNumberFormat="1" applyFont="1" applyFill="1" applyBorder="1" applyAlignment="1">
      <alignment horizontal="right"/>
    </xf>
    <xf numFmtId="4" fontId="34" fillId="0" borderId="35" xfId="0" applyNumberFormat="1" applyFont="1" applyBorder="1" applyAlignment="1">
      <alignment horizontal="right"/>
    </xf>
    <xf numFmtId="4" fontId="27" fillId="3" borderId="12" xfId="0" applyNumberFormat="1" applyFont="1" applyFill="1" applyBorder="1" applyAlignment="1">
      <alignment horizontal="right"/>
    </xf>
    <xf numFmtId="4" fontId="34" fillId="0" borderId="35" xfId="0" applyNumberFormat="1" applyFont="1" applyFill="1" applyBorder="1" applyAlignment="1">
      <alignment horizontal="right"/>
    </xf>
    <xf numFmtId="4" fontId="34" fillId="0" borderId="12" xfId="0" applyNumberFormat="1" applyFont="1" applyFill="1" applyBorder="1" applyAlignment="1">
      <alignment horizontal="right"/>
    </xf>
    <xf numFmtId="4" fontId="34" fillId="3" borderId="35" xfId="0" applyNumberFormat="1" applyFont="1" applyFill="1" applyBorder="1" applyAlignment="1">
      <alignment horizontal="right"/>
    </xf>
    <xf numFmtId="4" fontId="34" fillId="0" borderId="36" xfId="0" applyNumberFormat="1" applyFont="1" applyBorder="1"/>
    <xf numFmtId="4" fontId="33" fillId="0" borderId="36" xfId="0" applyNumberFormat="1" applyFont="1" applyFill="1" applyBorder="1"/>
    <xf numFmtId="39" fontId="27" fillId="0" borderId="36" xfId="0" applyNumberFormat="1" applyFont="1" applyBorder="1"/>
    <xf numFmtId="39" fontId="27" fillId="0" borderId="19" xfId="0" applyNumberFormat="1" applyFont="1" applyBorder="1"/>
    <xf numFmtId="4" fontId="42" fillId="0" borderId="12" xfId="0" applyNumberFormat="1" applyFont="1" applyBorder="1"/>
    <xf numFmtId="4" fontId="27" fillId="3" borderId="37" xfId="0" applyNumberFormat="1" applyFont="1" applyFill="1" applyBorder="1"/>
    <xf numFmtId="4" fontId="34" fillId="3" borderId="35" xfId="0" applyNumberFormat="1" applyFont="1" applyFill="1" applyBorder="1"/>
    <xf numFmtId="4" fontId="34" fillId="3" borderId="12" xfId="0" applyNumberFormat="1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right"/>
    </xf>
    <xf numFmtId="4" fontId="27" fillId="0" borderId="21" xfId="0" applyNumberFormat="1" applyFont="1" applyFill="1" applyBorder="1"/>
    <xf numFmtId="4" fontId="34" fillId="3" borderId="37" xfId="0" applyNumberFormat="1" applyFont="1" applyFill="1" applyBorder="1" applyAlignment="1">
      <alignment horizontal="right"/>
    </xf>
    <xf numFmtId="164" fontId="23" fillId="3" borderId="0" xfId="0" applyNumberFormat="1" applyFont="1" applyFill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39" fontId="43" fillId="0" borderId="18" xfId="0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12</xdr:row>
      <xdr:rowOff>161925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4578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238125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238125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696325" y="701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219075</xdr:colOff>
          <xdr:row>0</xdr:row>
          <xdr:rowOff>228600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219075</xdr:colOff>
          <xdr:row>0</xdr:row>
          <xdr:rowOff>228600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tabSelected="1" zoomScale="50" zoomScaleNormal="50" workbookViewId="0">
      <pane xSplit="5" ySplit="1" topLeftCell="F70" activePane="bottomRight" state="frozen"/>
      <selection pane="topRight" activeCell="F1" sqref="F1"/>
      <selection pane="bottomLeft" activeCell="A2" sqref="A2"/>
      <selection pane="bottomRight" activeCell="C93" sqref="C93:Q99"/>
    </sheetView>
  </sheetViews>
  <sheetFormatPr defaultColWidth="8.85546875" defaultRowHeight="25.5" x14ac:dyDescent="0.35"/>
  <cols>
    <col min="1" max="1" width="5.7109375" style="46" customWidth="1"/>
    <col min="2" max="2" width="2.140625" style="46" customWidth="1"/>
    <col min="3" max="3" width="2.7109375" style="46" customWidth="1"/>
    <col min="4" max="4" width="8.85546875" style="46"/>
    <col min="5" max="5" width="69.7109375" style="46" customWidth="1"/>
    <col min="6" max="6" width="28.85546875" style="46" customWidth="1"/>
    <col min="7" max="7" width="25" style="46" customWidth="1"/>
    <col min="8" max="8" width="22.85546875" style="46" customWidth="1"/>
    <col min="9" max="9" width="20.42578125" style="46" customWidth="1"/>
    <col min="10" max="11" width="20.7109375" style="46" customWidth="1"/>
    <col min="12" max="12" width="23.42578125" style="46" customWidth="1"/>
    <col min="13" max="13" width="20.7109375" style="46" customWidth="1"/>
    <col min="14" max="15" width="20.7109375" style="46" hidden="1" customWidth="1"/>
    <col min="16" max="16" width="23.140625" style="46" customWidth="1"/>
    <col min="17" max="20" width="20.7109375" style="46" customWidth="1"/>
    <col min="21" max="21" width="20.85546875" style="46" customWidth="1"/>
    <col min="22" max="22" width="23.5703125" style="46" customWidth="1"/>
    <col min="23" max="23" width="23.7109375" style="46" customWidth="1"/>
    <col min="24" max="24" width="25.85546875" style="46" customWidth="1"/>
    <col min="25" max="25" width="0.42578125" style="46" customWidth="1"/>
    <col min="26" max="26" width="18.140625" style="46" customWidth="1"/>
    <col min="27" max="16384" width="8.85546875" style="46"/>
  </cols>
  <sheetData>
    <row r="1" spans="1:24" ht="50.1" customHeight="1" thickTop="1" x14ac:dyDescent="0.35">
      <c r="A1" s="159"/>
      <c r="B1" s="163"/>
      <c r="C1" s="163"/>
      <c r="D1" s="163"/>
      <c r="E1" s="163"/>
      <c r="F1" s="301" t="s">
        <v>180</v>
      </c>
      <c r="G1" s="164" t="s">
        <v>170</v>
      </c>
      <c r="H1" s="165" t="s">
        <v>87</v>
      </c>
      <c r="I1" s="165" t="s">
        <v>88</v>
      </c>
      <c r="J1" s="165" t="s">
        <v>172</v>
      </c>
      <c r="K1" s="165" t="s">
        <v>173</v>
      </c>
      <c r="L1" s="165" t="s">
        <v>89</v>
      </c>
      <c r="M1" s="165" t="s">
        <v>90</v>
      </c>
      <c r="N1" s="165"/>
      <c r="O1" s="165"/>
      <c r="P1" s="165" t="s">
        <v>91</v>
      </c>
      <c r="Q1" s="165" t="s">
        <v>92</v>
      </c>
      <c r="R1" s="165" t="s">
        <v>93</v>
      </c>
      <c r="S1" s="165" t="s">
        <v>94</v>
      </c>
      <c r="T1" s="166" t="s">
        <v>95</v>
      </c>
      <c r="U1" s="166" t="s">
        <v>96</v>
      </c>
      <c r="V1" s="166" t="s">
        <v>82</v>
      </c>
      <c r="W1" s="167" t="s">
        <v>61</v>
      </c>
      <c r="X1" s="168" t="s">
        <v>171</v>
      </c>
    </row>
    <row r="2" spans="1:24" s="48" customFormat="1" ht="30" customHeight="1" x14ac:dyDescent="0.35">
      <c r="A2" s="169">
        <v>1</v>
      </c>
      <c r="B2" s="170" t="s">
        <v>48</v>
      </c>
      <c r="C2" s="171"/>
      <c r="D2" s="171"/>
      <c r="E2" s="171"/>
      <c r="F2" s="302"/>
      <c r="G2" s="172"/>
      <c r="H2" s="173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5"/>
      <c r="W2" s="173"/>
      <c r="X2" s="176"/>
    </row>
    <row r="3" spans="1:24" ht="30" customHeight="1" x14ac:dyDescent="0.35">
      <c r="A3" s="169">
        <v>2</v>
      </c>
      <c r="B3" s="177"/>
      <c r="C3" s="178" t="s">
        <v>63</v>
      </c>
      <c r="D3" s="179"/>
      <c r="E3" s="179"/>
      <c r="F3" s="303"/>
      <c r="G3" s="180"/>
      <c r="H3" s="181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  <c r="U3" s="183"/>
      <c r="V3" s="184"/>
      <c r="W3" s="181"/>
      <c r="X3" s="180"/>
    </row>
    <row r="4" spans="1:24" ht="30" customHeight="1" x14ac:dyDescent="0.35">
      <c r="A4" s="169">
        <v>3</v>
      </c>
      <c r="B4" s="177"/>
      <c r="C4" s="178"/>
      <c r="D4" s="193" t="s">
        <v>176</v>
      </c>
      <c r="E4" s="179"/>
      <c r="F4" s="304"/>
      <c r="G4" s="287">
        <v>0</v>
      </c>
      <c r="H4" s="181"/>
      <c r="I4" s="182"/>
      <c r="J4" s="182">
        <v>3528.14</v>
      </c>
      <c r="K4" s="182"/>
      <c r="L4" s="182"/>
      <c r="M4" s="182"/>
      <c r="N4" s="182"/>
      <c r="O4" s="182"/>
      <c r="P4" s="182"/>
      <c r="Q4" s="182"/>
      <c r="R4" s="182"/>
      <c r="S4" s="182"/>
      <c r="T4" s="183"/>
      <c r="U4" s="183"/>
      <c r="V4" s="191">
        <f t="shared" ref="V4:V72" si="0">SUM(H4:U4)</f>
        <v>3528.14</v>
      </c>
      <c r="W4" s="188">
        <f t="shared" ref="W4:W65" si="1">G4-V4</f>
        <v>-3528.14</v>
      </c>
      <c r="X4" s="180"/>
    </row>
    <row r="5" spans="1:24" s="48" customFormat="1" ht="30" customHeight="1" x14ac:dyDescent="0.35">
      <c r="A5" s="169">
        <v>4</v>
      </c>
      <c r="B5" s="185"/>
      <c r="C5" s="186"/>
      <c r="D5" s="187" t="s">
        <v>6</v>
      </c>
      <c r="E5" s="186"/>
      <c r="F5" s="305"/>
      <c r="G5" s="287">
        <v>0</v>
      </c>
      <c r="H5" s="189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>
        <v>0</v>
      </c>
      <c r="T5" s="190"/>
      <c r="U5" s="190"/>
      <c r="V5" s="191">
        <f t="shared" si="0"/>
        <v>0</v>
      </c>
      <c r="W5" s="188">
        <f t="shared" si="1"/>
        <v>0</v>
      </c>
      <c r="X5" s="192" t="s">
        <v>29</v>
      </c>
    </row>
    <row r="6" spans="1:24" ht="30" customHeight="1" x14ac:dyDescent="0.35">
      <c r="A6" s="169">
        <v>5</v>
      </c>
      <c r="B6" s="177"/>
      <c r="C6" s="179"/>
      <c r="D6" s="193" t="s">
        <v>26</v>
      </c>
      <c r="E6" s="179"/>
      <c r="F6" s="306" t="s">
        <v>181</v>
      </c>
      <c r="G6" s="194">
        <v>800</v>
      </c>
      <c r="H6" s="195">
        <v>156.66999999999999</v>
      </c>
      <c r="I6" s="196">
        <v>332.5</v>
      </c>
      <c r="J6" s="196"/>
      <c r="K6" s="196"/>
      <c r="L6" s="196"/>
      <c r="M6" s="196"/>
      <c r="N6" s="196"/>
      <c r="O6" s="196"/>
      <c r="P6" s="196"/>
      <c r="Q6" s="196">
        <v>64.69</v>
      </c>
      <c r="R6" s="196">
        <v>-166.25</v>
      </c>
      <c r="S6" s="196"/>
      <c r="T6" s="197"/>
      <c r="U6" s="197"/>
      <c r="V6" s="191">
        <f t="shared" si="0"/>
        <v>387.6099999999999</v>
      </c>
      <c r="W6" s="188">
        <f t="shared" si="1"/>
        <v>412.3900000000001</v>
      </c>
      <c r="X6" s="194"/>
    </row>
    <row r="7" spans="1:24" ht="30" customHeight="1" x14ac:dyDescent="0.35">
      <c r="A7" s="169">
        <v>6</v>
      </c>
      <c r="B7" s="177"/>
      <c r="C7" s="179"/>
      <c r="D7" s="193" t="s">
        <v>178</v>
      </c>
      <c r="E7" s="179"/>
      <c r="F7" s="307"/>
      <c r="G7" s="194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7">
        <v>365.55</v>
      </c>
      <c r="U7" s="197"/>
      <c r="V7" s="191"/>
      <c r="W7" s="188"/>
      <c r="X7" s="194"/>
    </row>
    <row r="8" spans="1:24" s="48" customFormat="1" ht="30" customHeight="1" x14ac:dyDescent="0.35">
      <c r="A8" s="169">
        <v>7</v>
      </c>
      <c r="B8" s="185"/>
      <c r="C8" s="186"/>
      <c r="D8" s="187" t="s">
        <v>7</v>
      </c>
      <c r="E8" s="186"/>
      <c r="F8" s="305">
        <v>300</v>
      </c>
      <c r="G8" s="194">
        <v>300</v>
      </c>
      <c r="H8" s="189">
        <v>39.79</v>
      </c>
      <c r="I8" s="190">
        <v>39.76</v>
      </c>
      <c r="J8" s="190">
        <v>57.76</v>
      </c>
      <c r="K8" s="190"/>
      <c r="L8" s="190"/>
      <c r="M8" s="190"/>
      <c r="N8" s="190"/>
      <c r="O8" s="190"/>
      <c r="P8" s="190"/>
      <c r="Q8" s="190">
        <v>0</v>
      </c>
      <c r="R8" s="190"/>
      <c r="S8" s="190"/>
      <c r="T8" s="190">
        <v>18</v>
      </c>
      <c r="U8" s="190"/>
      <c r="V8" s="191">
        <f t="shared" si="0"/>
        <v>155.31</v>
      </c>
      <c r="W8" s="188">
        <f t="shared" si="1"/>
        <v>144.69</v>
      </c>
      <c r="X8" s="194"/>
    </row>
    <row r="9" spans="1:24" s="48" customFormat="1" ht="30" customHeight="1" x14ac:dyDescent="0.35">
      <c r="A9" s="169">
        <v>8</v>
      </c>
      <c r="B9" s="185"/>
      <c r="C9" s="186"/>
      <c r="D9" s="187" t="s">
        <v>182</v>
      </c>
      <c r="E9" s="186"/>
      <c r="F9" s="307">
        <v>10000</v>
      </c>
      <c r="G9" s="194">
        <v>0</v>
      </c>
      <c r="H9" s="189"/>
      <c r="I9" s="190"/>
      <c r="J9" s="190"/>
      <c r="K9" s="190"/>
      <c r="L9" s="190"/>
      <c r="M9" s="190"/>
      <c r="N9" s="190"/>
      <c r="O9" s="190"/>
      <c r="P9" s="190"/>
      <c r="Q9" s="190">
        <v>3010</v>
      </c>
      <c r="R9" s="190">
        <v>0</v>
      </c>
      <c r="S9" s="190">
        <v>1950</v>
      </c>
      <c r="T9" s="190"/>
      <c r="U9" s="190"/>
      <c r="V9" s="191">
        <f t="shared" si="0"/>
        <v>4960</v>
      </c>
      <c r="W9" s="188"/>
      <c r="X9" s="194"/>
    </row>
    <row r="10" spans="1:24" ht="30" customHeight="1" x14ac:dyDescent="0.35">
      <c r="A10" s="169">
        <v>9</v>
      </c>
      <c r="B10" s="177"/>
      <c r="C10" s="179"/>
      <c r="D10" s="193" t="s">
        <v>8</v>
      </c>
      <c r="E10" s="179"/>
      <c r="F10" s="307">
        <v>800</v>
      </c>
      <c r="G10" s="286">
        <v>700</v>
      </c>
      <c r="H10" s="195">
        <v>60.93</v>
      </c>
      <c r="I10" s="196">
        <v>63.99</v>
      </c>
      <c r="J10" s="196">
        <v>61.12</v>
      </c>
      <c r="K10" s="196">
        <v>64.12</v>
      </c>
      <c r="L10" s="196">
        <v>60.21</v>
      </c>
      <c r="M10" s="196">
        <v>61.98</v>
      </c>
      <c r="N10" s="196"/>
      <c r="O10" s="196"/>
      <c r="P10" s="196">
        <v>58.97</v>
      </c>
      <c r="Q10" s="196">
        <v>59.31</v>
      </c>
      <c r="R10" s="196">
        <v>59.43</v>
      </c>
      <c r="S10" s="196">
        <v>58.78</v>
      </c>
      <c r="T10" s="197">
        <v>58.63</v>
      </c>
      <c r="U10" s="290">
        <v>59</v>
      </c>
      <c r="V10" s="191">
        <f t="shared" si="0"/>
        <v>726.47</v>
      </c>
      <c r="W10" s="188">
        <f t="shared" si="1"/>
        <v>-26.470000000000027</v>
      </c>
      <c r="X10" s="194"/>
    </row>
    <row r="11" spans="1:24" x14ac:dyDescent="0.35">
      <c r="A11" s="169">
        <v>10</v>
      </c>
      <c r="B11" s="177"/>
      <c r="C11" s="179"/>
      <c r="D11" s="199" t="s">
        <v>9</v>
      </c>
      <c r="E11" s="200"/>
      <c r="F11" s="308">
        <v>2300</v>
      </c>
      <c r="G11" s="194">
        <v>2160</v>
      </c>
      <c r="H11" s="195">
        <v>175.12</v>
      </c>
      <c r="I11" s="196">
        <v>131.34</v>
      </c>
      <c r="J11" s="196">
        <v>175.12</v>
      </c>
      <c r="K11" s="196">
        <v>295.68</v>
      </c>
      <c r="L11" s="196">
        <v>157.54</v>
      </c>
      <c r="M11" s="196">
        <v>177.25</v>
      </c>
      <c r="N11" s="196"/>
      <c r="O11" s="196"/>
      <c r="P11" s="196">
        <v>222.45</v>
      </c>
      <c r="Q11" s="196">
        <v>133.47</v>
      </c>
      <c r="R11" s="196">
        <v>178.63</v>
      </c>
      <c r="S11" s="196">
        <v>178.63</v>
      </c>
      <c r="T11" s="197">
        <v>140.88</v>
      </c>
      <c r="U11" s="289">
        <v>239.63</v>
      </c>
      <c r="V11" s="191">
        <f t="shared" si="0"/>
        <v>2205.7400000000002</v>
      </c>
      <c r="W11" s="188">
        <f t="shared" si="1"/>
        <v>-45.740000000000236</v>
      </c>
      <c r="X11" s="194"/>
    </row>
    <row r="12" spans="1:24" s="48" customFormat="1" ht="30" customHeight="1" x14ac:dyDescent="0.35">
      <c r="A12" s="169">
        <v>11</v>
      </c>
      <c r="B12" s="185"/>
      <c r="C12" s="186"/>
      <c r="D12" s="187" t="s">
        <v>105</v>
      </c>
      <c r="E12" s="186"/>
      <c r="F12" s="305"/>
      <c r="G12" s="201">
        <v>0</v>
      </c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>
        <f t="shared" si="0"/>
        <v>0</v>
      </c>
      <c r="W12" s="188">
        <f t="shared" si="1"/>
        <v>0</v>
      </c>
      <c r="X12" s="201"/>
    </row>
    <row r="13" spans="1:24" ht="30" customHeight="1" x14ac:dyDescent="0.35">
      <c r="A13" s="169">
        <v>12</v>
      </c>
      <c r="B13" s="177"/>
      <c r="C13" s="179"/>
      <c r="D13" s="202" t="s">
        <v>44</v>
      </c>
      <c r="E13" s="200"/>
      <c r="F13" s="308"/>
      <c r="G13" s="203">
        <v>0</v>
      </c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  <c r="V13" s="191">
        <f t="shared" si="0"/>
        <v>0</v>
      </c>
      <c r="W13" s="188">
        <f t="shared" si="1"/>
        <v>0</v>
      </c>
      <c r="X13" s="203"/>
    </row>
    <row r="14" spans="1:24" ht="30" customHeight="1" x14ac:dyDescent="0.35">
      <c r="A14" s="169">
        <v>13</v>
      </c>
      <c r="B14" s="177"/>
      <c r="C14" s="179"/>
      <c r="D14" s="193" t="s">
        <v>10</v>
      </c>
      <c r="E14" s="179"/>
      <c r="F14" s="307">
        <v>10000</v>
      </c>
      <c r="G14" s="194">
        <v>10000</v>
      </c>
      <c r="H14" s="195"/>
      <c r="I14" s="196"/>
      <c r="J14" s="196"/>
      <c r="K14" s="196"/>
      <c r="L14" s="196"/>
      <c r="M14" s="196"/>
      <c r="N14" s="196"/>
      <c r="O14" s="196"/>
      <c r="P14" s="196">
        <v>11485.2</v>
      </c>
      <c r="Q14" s="196">
        <v>3000</v>
      </c>
      <c r="R14" s="196"/>
      <c r="S14" s="196"/>
      <c r="T14" s="197"/>
      <c r="U14" s="197"/>
      <c r="V14" s="191">
        <f t="shared" si="0"/>
        <v>14485.2</v>
      </c>
      <c r="W14" s="188">
        <f t="shared" si="1"/>
        <v>-4485.2000000000007</v>
      </c>
      <c r="X14" s="194"/>
    </row>
    <row r="15" spans="1:24" ht="30" customHeight="1" x14ac:dyDescent="0.35">
      <c r="A15" s="169">
        <v>14</v>
      </c>
      <c r="B15" s="177"/>
      <c r="C15" s="179"/>
      <c r="D15" s="193" t="s">
        <v>36</v>
      </c>
      <c r="E15" s="179"/>
      <c r="F15" s="322">
        <v>15000</v>
      </c>
      <c r="G15" s="323">
        <v>10000</v>
      </c>
      <c r="H15" s="324"/>
      <c r="I15" s="325"/>
      <c r="J15" s="196"/>
      <c r="K15" s="196"/>
      <c r="L15" s="196">
        <v>2280</v>
      </c>
      <c r="M15" s="196">
        <v>980</v>
      </c>
      <c r="N15" s="196"/>
      <c r="O15" s="196"/>
      <c r="P15" s="196">
        <v>0</v>
      </c>
      <c r="Q15" s="196">
        <v>0</v>
      </c>
      <c r="R15" s="196"/>
      <c r="S15" s="196"/>
      <c r="T15" s="197">
        <v>800</v>
      </c>
      <c r="U15" s="198"/>
      <c r="V15" s="191">
        <f t="shared" si="0"/>
        <v>4060</v>
      </c>
      <c r="W15" s="188">
        <f t="shared" si="1"/>
        <v>5940</v>
      </c>
      <c r="X15" s="194" t="s">
        <v>179</v>
      </c>
    </row>
    <row r="16" spans="1:24" s="48" customFormat="1" ht="30" customHeight="1" thickBot="1" x14ac:dyDescent="0.4">
      <c r="A16" s="169">
        <v>15</v>
      </c>
      <c r="B16" s="185"/>
      <c r="C16" s="186"/>
      <c r="D16" s="187" t="s">
        <v>39</v>
      </c>
      <c r="E16" s="186"/>
      <c r="F16" s="328">
        <v>2500</v>
      </c>
      <c r="G16" s="204">
        <v>2500</v>
      </c>
      <c r="H16" s="273"/>
      <c r="I16" s="274"/>
      <c r="J16" s="273"/>
      <c r="K16" s="274"/>
      <c r="L16" s="274"/>
      <c r="M16" s="274"/>
      <c r="N16" s="274"/>
      <c r="O16" s="274"/>
      <c r="P16" s="274"/>
      <c r="Q16" s="274"/>
      <c r="R16" s="274"/>
      <c r="S16" s="274"/>
      <c r="T16" s="275"/>
      <c r="U16" s="276"/>
      <c r="V16" s="276">
        <f t="shared" si="0"/>
        <v>0</v>
      </c>
      <c r="W16" s="277">
        <f t="shared" si="1"/>
        <v>2500</v>
      </c>
      <c r="X16" s="204"/>
    </row>
    <row r="17" spans="1:27" ht="30" customHeight="1" thickTop="1" x14ac:dyDescent="0.35">
      <c r="A17" s="169">
        <v>16</v>
      </c>
      <c r="B17" s="177"/>
      <c r="C17" s="205" t="s">
        <v>67</v>
      </c>
      <c r="D17" s="179"/>
      <c r="E17" s="206"/>
      <c r="F17" s="326">
        <f>SUM(F4:F16)</f>
        <v>40900</v>
      </c>
      <c r="G17" s="207">
        <f t="shared" ref="G17:U17" si="2">SUM(G6:G16)</f>
        <v>26460</v>
      </c>
      <c r="H17" s="207">
        <f t="shared" si="2"/>
        <v>432.51</v>
      </c>
      <c r="I17" s="207">
        <f t="shared" si="2"/>
        <v>567.59</v>
      </c>
      <c r="J17" s="207">
        <f>SUM(J3:J16)</f>
        <v>3822.14</v>
      </c>
      <c r="K17" s="207">
        <f t="shared" si="2"/>
        <v>359.8</v>
      </c>
      <c r="L17" s="207">
        <f t="shared" si="2"/>
        <v>2497.75</v>
      </c>
      <c r="M17" s="207">
        <f t="shared" si="2"/>
        <v>1219.23</v>
      </c>
      <c r="N17" s="207"/>
      <c r="O17" s="207"/>
      <c r="P17" s="207">
        <f t="shared" si="2"/>
        <v>11766.62</v>
      </c>
      <c r="Q17" s="207">
        <f t="shared" si="2"/>
        <v>6267.4699999999993</v>
      </c>
      <c r="R17" s="207">
        <f t="shared" si="2"/>
        <v>71.81</v>
      </c>
      <c r="S17" s="207">
        <f t="shared" si="2"/>
        <v>2187.41</v>
      </c>
      <c r="T17" s="207">
        <f t="shared" si="2"/>
        <v>1383.06</v>
      </c>
      <c r="U17" s="207">
        <f t="shared" si="2"/>
        <v>298.63</v>
      </c>
      <c r="V17" s="262">
        <f t="shared" si="0"/>
        <v>30874.020000000004</v>
      </c>
      <c r="W17" s="263">
        <f t="shared" si="1"/>
        <v>-4414.0200000000041</v>
      </c>
      <c r="X17" s="207"/>
    </row>
    <row r="18" spans="1:27" s="48" customFormat="1" x14ac:dyDescent="0.35">
      <c r="A18" s="169">
        <v>17</v>
      </c>
      <c r="B18" s="185"/>
      <c r="C18" s="186" t="s">
        <v>11</v>
      </c>
      <c r="D18" s="186"/>
      <c r="E18" s="186"/>
      <c r="F18" s="309"/>
      <c r="G18" s="208"/>
      <c r="H18" s="152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191">
        <f t="shared" si="0"/>
        <v>0</v>
      </c>
      <c r="W18" s="188">
        <f t="shared" si="1"/>
        <v>0</v>
      </c>
      <c r="X18" s="208"/>
    </row>
    <row r="19" spans="1:27" x14ac:dyDescent="0.35">
      <c r="A19" s="169">
        <v>18</v>
      </c>
      <c r="B19" s="177"/>
      <c r="C19" s="210"/>
      <c r="D19" s="193" t="s">
        <v>86</v>
      </c>
      <c r="E19" s="179"/>
      <c r="F19" s="310">
        <v>30000</v>
      </c>
      <c r="G19" s="194">
        <v>35000</v>
      </c>
      <c r="H19" s="152">
        <v>4148.12</v>
      </c>
      <c r="I19" s="196">
        <v>2642.27</v>
      </c>
      <c r="J19" s="196">
        <v>1708.12</v>
      </c>
      <c r="K19" s="196">
        <v>1836.09</v>
      </c>
      <c r="L19" s="196">
        <v>844.15</v>
      </c>
      <c r="M19" s="196">
        <v>1280.06</v>
      </c>
      <c r="N19" s="196"/>
      <c r="O19" s="196"/>
      <c r="P19" s="196">
        <v>734.8</v>
      </c>
      <c r="Q19" s="196">
        <v>995.1</v>
      </c>
      <c r="R19" s="196">
        <v>929.67</v>
      </c>
      <c r="S19" s="196">
        <v>163.86</v>
      </c>
      <c r="T19" s="197">
        <v>941.07</v>
      </c>
      <c r="U19" s="289">
        <v>600</v>
      </c>
      <c r="V19" s="191">
        <f t="shared" si="0"/>
        <v>16823.309999999998</v>
      </c>
      <c r="W19" s="188">
        <f t="shared" si="1"/>
        <v>18176.690000000002</v>
      </c>
      <c r="X19" s="194"/>
      <c r="Y19" s="69"/>
      <c r="Z19" s="69"/>
      <c r="AA19" s="69"/>
    </row>
    <row r="20" spans="1:27" s="48" customFormat="1" x14ac:dyDescent="0.35">
      <c r="A20" s="169">
        <v>19</v>
      </c>
      <c r="B20" s="185"/>
      <c r="C20" s="211"/>
      <c r="D20" s="187" t="s">
        <v>83</v>
      </c>
      <c r="E20" s="186"/>
      <c r="F20" s="311"/>
      <c r="G20" s="212">
        <v>-3500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1">
        <f t="shared" si="0"/>
        <v>0</v>
      </c>
      <c r="W20" s="188">
        <f t="shared" si="1"/>
        <v>-3500</v>
      </c>
      <c r="X20" s="212"/>
    </row>
    <row r="21" spans="1:27" ht="26.25" thickBot="1" x14ac:dyDescent="0.4">
      <c r="A21" s="169">
        <v>20</v>
      </c>
      <c r="B21" s="177"/>
      <c r="C21" s="210"/>
      <c r="D21" s="193" t="s">
        <v>84</v>
      </c>
      <c r="E21" s="179"/>
      <c r="F21" s="317"/>
      <c r="G21" s="213">
        <v>-500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7" t="s">
        <v>29</v>
      </c>
      <c r="W21" s="277"/>
      <c r="X21" s="213"/>
    </row>
    <row r="22" spans="1:27" s="48" customFormat="1" ht="26.25" thickTop="1" x14ac:dyDescent="0.35">
      <c r="A22" s="169">
        <v>21</v>
      </c>
      <c r="B22" s="185"/>
      <c r="C22" s="211" t="s">
        <v>85</v>
      </c>
      <c r="D22" s="186"/>
      <c r="E22" s="186"/>
      <c r="F22" s="316">
        <v>30000</v>
      </c>
      <c r="G22" s="214">
        <f>SUM(G19:G21)</f>
        <v>31000</v>
      </c>
      <c r="H22" s="214">
        <f>SUM(H19:H21)</f>
        <v>4148.12</v>
      </c>
      <c r="I22" s="214">
        <f>SUM(I19:I21)</f>
        <v>2642.27</v>
      </c>
      <c r="J22" s="214">
        <f>SUM(J19:J21)</f>
        <v>1708.12</v>
      </c>
      <c r="K22" s="214">
        <f>SUM(K19:K21)</f>
        <v>1836.09</v>
      </c>
      <c r="L22" s="214">
        <f t="shared" ref="L22:U22" si="3">SUM(L19:L21)</f>
        <v>844.15</v>
      </c>
      <c r="M22" s="214">
        <f t="shared" si="3"/>
        <v>1280.06</v>
      </c>
      <c r="N22" s="214"/>
      <c r="O22" s="214"/>
      <c r="P22" s="214">
        <f t="shared" si="3"/>
        <v>734.8</v>
      </c>
      <c r="Q22" s="214">
        <f t="shared" si="3"/>
        <v>995.1</v>
      </c>
      <c r="R22" s="214">
        <f t="shared" si="3"/>
        <v>929.67</v>
      </c>
      <c r="S22" s="214">
        <f t="shared" si="3"/>
        <v>163.86</v>
      </c>
      <c r="T22" s="214">
        <f t="shared" si="3"/>
        <v>941.07</v>
      </c>
      <c r="U22" s="214">
        <f t="shared" si="3"/>
        <v>600</v>
      </c>
      <c r="V22" s="262">
        <f t="shared" si="0"/>
        <v>16823.309999999998</v>
      </c>
      <c r="W22" s="263">
        <f t="shared" si="1"/>
        <v>14176.690000000002</v>
      </c>
      <c r="X22" s="214"/>
    </row>
    <row r="23" spans="1:27" ht="30" customHeight="1" x14ac:dyDescent="0.35">
      <c r="A23" s="169">
        <v>22</v>
      </c>
      <c r="B23" s="177"/>
      <c r="C23" s="178" t="s">
        <v>12</v>
      </c>
      <c r="D23" s="179"/>
      <c r="E23" s="179"/>
      <c r="F23" s="306">
        <v>350</v>
      </c>
      <c r="G23" s="194">
        <v>350</v>
      </c>
      <c r="H23" s="215"/>
      <c r="I23" s="216"/>
      <c r="J23" s="216"/>
      <c r="K23" s="216"/>
      <c r="L23" s="216"/>
      <c r="M23" s="216"/>
      <c r="N23" s="216"/>
      <c r="O23" s="216"/>
      <c r="P23" s="216"/>
      <c r="Q23" s="216"/>
      <c r="R23" s="216">
        <v>0</v>
      </c>
      <c r="S23" s="216"/>
      <c r="T23" s="217"/>
      <c r="U23" s="217"/>
      <c r="V23" s="191">
        <f t="shared" si="0"/>
        <v>0</v>
      </c>
      <c r="W23" s="188">
        <f t="shared" si="1"/>
        <v>350</v>
      </c>
      <c r="X23" s="194"/>
    </row>
    <row r="24" spans="1:27" s="48" customFormat="1" ht="30" customHeight="1" x14ac:dyDescent="0.35">
      <c r="A24" s="169">
        <v>23</v>
      </c>
      <c r="B24" s="185"/>
      <c r="C24" s="186" t="s">
        <v>75</v>
      </c>
      <c r="D24" s="186"/>
      <c r="E24" s="186"/>
      <c r="F24" s="311"/>
      <c r="G24" s="212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1">
        <f t="shared" si="0"/>
        <v>0</v>
      </c>
      <c r="W24" s="188">
        <f t="shared" si="1"/>
        <v>0</v>
      </c>
      <c r="X24" s="212"/>
    </row>
    <row r="25" spans="1:27" s="70" customFormat="1" ht="30" customHeight="1" x14ac:dyDescent="0.35">
      <c r="A25" s="169">
        <v>24</v>
      </c>
      <c r="B25" s="218"/>
      <c r="C25" s="200"/>
      <c r="D25" s="202" t="s">
        <v>117</v>
      </c>
      <c r="E25" s="200"/>
      <c r="F25" s="312"/>
      <c r="G25" s="219"/>
      <c r="H25" s="22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191">
        <f t="shared" si="0"/>
        <v>0</v>
      </c>
      <c r="W25" s="188">
        <f t="shared" si="1"/>
        <v>0</v>
      </c>
      <c r="X25" s="219"/>
    </row>
    <row r="26" spans="1:27" s="48" customFormat="1" ht="30" customHeight="1" x14ac:dyDescent="0.35">
      <c r="A26" s="169">
        <v>25</v>
      </c>
      <c r="B26" s="185"/>
      <c r="C26" s="186"/>
      <c r="D26" s="187" t="s">
        <v>13</v>
      </c>
      <c r="E26" s="186"/>
      <c r="F26" s="311"/>
      <c r="G26" s="152"/>
      <c r="H26" s="222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191">
        <f t="shared" si="0"/>
        <v>0</v>
      </c>
      <c r="W26" s="188">
        <f t="shared" si="1"/>
        <v>0</v>
      </c>
      <c r="X26" s="152"/>
    </row>
    <row r="27" spans="1:27" s="70" customFormat="1" ht="30" customHeight="1" x14ac:dyDescent="0.35">
      <c r="A27" s="169">
        <v>26</v>
      </c>
      <c r="B27" s="218"/>
      <c r="C27" s="200"/>
      <c r="D27" s="202" t="s">
        <v>116</v>
      </c>
      <c r="E27" s="200"/>
      <c r="F27" s="312"/>
      <c r="G27" s="153"/>
      <c r="H27" s="220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191">
        <f t="shared" si="0"/>
        <v>0</v>
      </c>
      <c r="W27" s="188">
        <f t="shared" si="1"/>
        <v>0</v>
      </c>
      <c r="X27" s="153"/>
    </row>
    <row r="28" spans="1:27" s="48" customFormat="1" ht="30" customHeight="1" x14ac:dyDescent="0.35">
      <c r="A28" s="169">
        <v>27</v>
      </c>
      <c r="B28" s="185"/>
      <c r="C28" s="186"/>
      <c r="D28" s="187" t="s">
        <v>14</v>
      </c>
      <c r="E28" s="186"/>
      <c r="F28" s="311"/>
      <c r="G28" s="152"/>
      <c r="H28" s="222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191">
        <f t="shared" si="0"/>
        <v>0</v>
      </c>
      <c r="W28" s="188">
        <f t="shared" si="1"/>
        <v>0</v>
      </c>
      <c r="X28" s="152"/>
    </row>
    <row r="29" spans="1:27" s="70" customFormat="1" ht="30" customHeight="1" x14ac:dyDescent="0.35">
      <c r="A29" s="169">
        <v>28</v>
      </c>
      <c r="B29" s="218"/>
      <c r="C29" s="200"/>
      <c r="D29" s="202" t="s">
        <v>174</v>
      </c>
      <c r="E29" s="200"/>
      <c r="F29" s="312"/>
      <c r="G29" s="153"/>
      <c r="H29" s="220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191">
        <f t="shared" si="0"/>
        <v>0</v>
      </c>
      <c r="W29" s="188">
        <f t="shared" si="1"/>
        <v>0</v>
      </c>
      <c r="X29" s="153"/>
    </row>
    <row r="30" spans="1:27" s="48" customFormat="1" ht="30" customHeight="1" x14ac:dyDescent="0.35">
      <c r="A30" s="169">
        <v>29</v>
      </c>
      <c r="B30" s="185"/>
      <c r="C30" s="186"/>
      <c r="D30" s="187" t="s">
        <v>41</v>
      </c>
      <c r="E30" s="186"/>
      <c r="F30" s="311"/>
      <c r="G30" s="152"/>
      <c r="H30" s="222">
        <v>1350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191">
        <f t="shared" si="0"/>
        <v>1350</v>
      </c>
      <c r="W30" s="188">
        <f t="shared" si="1"/>
        <v>-1350</v>
      </c>
      <c r="X30" s="152"/>
    </row>
    <row r="31" spans="1:27" s="70" customFormat="1" ht="30" customHeight="1" x14ac:dyDescent="0.35">
      <c r="A31" s="169">
        <v>30</v>
      </c>
      <c r="B31" s="218"/>
      <c r="C31" s="200"/>
      <c r="D31" s="202" t="s">
        <v>115</v>
      </c>
      <c r="E31" s="200"/>
      <c r="F31" s="312"/>
      <c r="G31" s="153"/>
      <c r="H31" s="220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191">
        <f t="shared" si="0"/>
        <v>0</v>
      </c>
      <c r="W31" s="188">
        <f t="shared" si="1"/>
        <v>0</v>
      </c>
      <c r="X31" s="153"/>
    </row>
    <row r="32" spans="1:27" s="48" customFormat="1" ht="30" customHeight="1" x14ac:dyDescent="0.35">
      <c r="A32" s="169">
        <v>31</v>
      </c>
      <c r="B32" s="185"/>
      <c r="C32" s="186"/>
      <c r="D32" s="187" t="s">
        <v>37</v>
      </c>
      <c r="E32" s="186"/>
      <c r="F32" s="311"/>
      <c r="G32" s="152"/>
      <c r="H32" s="222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191">
        <f t="shared" si="0"/>
        <v>0</v>
      </c>
      <c r="W32" s="188">
        <f t="shared" si="1"/>
        <v>0</v>
      </c>
      <c r="X32" s="152"/>
    </row>
    <row r="33" spans="1:24" s="70" customFormat="1" ht="30" customHeight="1" thickBot="1" x14ac:dyDescent="0.4">
      <c r="A33" s="169">
        <v>32</v>
      </c>
      <c r="B33" s="218"/>
      <c r="C33" s="200"/>
      <c r="D33" s="202" t="s">
        <v>38</v>
      </c>
      <c r="E33" s="200"/>
      <c r="F33" s="319"/>
      <c r="G33" s="282"/>
      <c r="H33" s="280"/>
      <c r="I33" s="281"/>
      <c r="J33" s="280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>
        <v>450</v>
      </c>
      <c r="V33" s="277">
        <f t="shared" si="0"/>
        <v>450</v>
      </c>
      <c r="W33" s="277">
        <f t="shared" si="1"/>
        <v>-450</v>
      </c>
      <c r="X33" s="282"/>
    </row>
    <row r="34" spans="1:24" s="48" customFormat="1" ht="30" customHeight="1" thickTop="1" x14ac:dyDescent="0.35">
      <c r="A34" s="169">
        <v>33</v>
      </c>
      <c r="B34" s="185"/>
      <c r="C34" s="226" t="s">
        <v>76</v>
      </c>
      <c r="D34" s="186"/>
      <c r="E34" s="186"/>
      <c r="F34" s="329">
        <v>2500</v>
      </c>
      <c r="G34" s="279">
        <v>2500</v>
      </c>
      <c r="H34" s="279">
        <f t="shared" ref="H34:R34" si="4">SUM(H30:H33)</f>
        <v>1350</v>
      </c>
      <c r="I34" s="279">
        <f t="shared" si="4"/>
        <v>0</v>
      </c>
      <c r="J34" s="279">
        <f t="shared" si="4"/>
        <v>0</v>
      </c>
      <c r="K34" s="279">
        <f t="shared" si="4"/>
        <v>0</v>
      </c>
      <c r="L34" s="279">
        <f t="shared" si="4"/>
        <v>0</v>
      </c>
      <c r="M34" s="279">
        <f t="shared" si="4"/>
        <v>0</v>
      </c>
      <c r="N34" s="279"/>
      <c r="O34" s="279"/>
      <c r="P34" s="279">
        <f t="shared" si="4"/>
        <v>0</v>
      </c>
      <c r="Q34" s="279">
        <f t="shared" si="4"/>
        <v>0</v>
      </c>
      <c r="R34" s="279">
        <f t="shared" si="4"/>
        <v>0</v>
      </c>
      <c r="S34" s="279">
        <f>SUM(S25:S33)</f>
        <v>0</v>
      </c>
      <c r="T34" s="279">
        <f>SUM(T25:T33)</f>
        <v>0</v>
      </c>
      <c r="U34" s="279">
        <f>SUM(U25:U33)</f>
        <v>450</v>
      </c>
      <c r="V34" s="262">
        <f t="shared" si="0"/>
        <v>1800</v>
      </c>
      <c r="W34" s="263">
        <f t="shared" si="1"/>
        <v>700</v>
      </c>
      <c r="X34" s="279"/>
    </row>
    <row r="35" spans="1:24" s="70" customFormat="1" ht="30" customHeight="1" x14ac:dyDescent="0.35">
      <c r="A35" s="169">
        <v>34</v>
      </c>
      <c r="B35" s="218"/>
      <c r="C35" s="227" t="s">
        <v>64</v>
      </c>
      <c r="D35" s="200"/>
      <c r="E35" s="200"/>
      <c r="F35" s="153">
        <v>15921</v>
      </c>
      <c r="G35" s="153">
        <v>15921</v>
      </c>
      <c r="H35" s="228"/>
      <c r="I35" s="229"/>
      <c r="J35" s="229"/>
      <c r="K35" s="229"/>
      <c r="L35" s="230">
        <v>15626.1</v>
      </c>
      <c r="M35" s="229"/>
      <c r="N35" s="229"/>
      <c r="O35" s="229"/>
      <c r="P35" s="229"/>
      <c r="Q35" s="229"/>
      <c r="R35" s="229"/>
      <c r="S35" s="229"/>
      <c r="T35" s="229"/>
      <c r="U35" s="229"/>
      <c r="V35" s="191">
        <f t="shared" si="0"/>
        <v>15626.1</v>
      </c>
      <c r="W35" s="188">
        <f t="shared" si="1"/>
        <v>294.89999999999964</v>
      </c>
      <c r="X35" s="153"/>
    </row>
    <row r="36" spans="1:24" s="48" customFormat="1" ht="30" customHeight="1" x14ac:dyDescent="0.35">
      <c r="A36" s="169">
        <v>35</v>
      </c>
      <c r="B36" s="185"/>
      <c r="C36" s="231" t="s">
        <v>68</v>
      </c>
      <c r="D36" s="186"/>
      <c r="E36" s="186"/>
      <c r="F36" s="152">
        <v>37877</v>
      </c>
      <c r="G36" s="152">
        <v>37877</v>
      </c>
      <c r="H36" s="232"/>
      <c r="I36" s="233"/>
      <c r="J36" s="233"/>
      <c r="K36" s="234">
        <v>37870.559999999998</v>
      </c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191">
        <f t="shared" si="0"/>
        <v>37870.559999999998</v>
      </c>
      <c r="W36" s="188">
        <f t="shared" si="1"/>
        <v>6.4400000000023283</v>
      </c>
      <c r="X36" s="152"/>
    </row>
    <row r="37" spans="1:24" s="70" customFormat="1" ht="30" customHeight="1" x14ac:dyDescent="0.35">
      <c r="A37" s="169">
        <v>36</v>
      </c>
      <c r="B37" s="218"/>
      <c r="C37" s="227" t="s">
        <v>118</v>
      </c>
      <c r="D37" s="200"/>
      <c r="E37" s="200"/>
      <c r="F37" s="312"/>
      <c r="G37" s="153"/>
      <c r="H37" s="235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191">
        <f t="shared" si="0"/>
        <v>0</v>
      </c>
      <c r="W37" s="188">
        <f t="shared" si="1"/>
        <v>0</v>
      </c>
      <c r="X37" s="153"/>
    </row>
    <row r="38" spans="1:24" s="48" customFormat="1" ht="30" customHeight="1" x14ac:dyDescent="0.35">
      <c r="A38" s="169">
        <v>37</v>
      </c>
      <c r="B38" s="185"/>
      <c r="C38" s="236" t="s">
        <v>77</v>
      </c>
      <c r="D38" s="186"/>
      <c r="E38" s="186"/>
      <c r="F38" s="311"/>
      <c r="G38" s="152"/>
      <c r="H38" s="152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91">
        <f t="shared" si="0"/>
        <v>0</v>
      </c>
      <c r="W38" s="188">
        <f t="shared" si="1"/>
        <v>0</v>
      </c>
      <c r="X38" s="152"/>
    </row>
    <row r="39" spans="1:24" s="70" customFormat="1" ht="30" customHeight="1" x14ac:dyDescent="0.35">
      <c r="A39" s="169">
        <v>38</v>
      </c>
      <c r="B39" s="218"/>
      <c r="C39" s="200"/>
      <c r="D39" s="202" t="s">
        <v>69</v>
      </c>
      <c r="E39" s="200"/>
      <c r="F39" s="312"/>
      <c r="G39" s="219"/>
      <c r="H39" s="23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1">
        <f t="shared" si="0"/>
        <v>0</v>
      </c>
      <c r="W39" s="188">
        <f t="shared" si="1"/>
        <v>0</v>
      </c>
      <c r="X39" s="219"/>
    </row>
    <row r="40" spans="1:24" s="48" customFormat="1" ht="30" customHeight="1" x14ac:dyDescent="0.35">
      <c r="A40" s="169">
        <v>39</v>
      </c>
      <c r="B40" s="185"/>
      <c r="C40" s="186"/>
      <c r="D40" s="187" t="s">
        <v>184</v>
      </c>
      <c r="E40" s="186"/>
      <c r="F40" s="311"/>
      <c r="G40" s="212"/>
      <c r="H40" s="189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1">
        <f t="shared" si="0"/>
        <v>0</v>
      </c>
      <c r="W40" s="188">
        <f t="shared" si="1"/>
        <v>0</v>
      </c>
      <c r="X40" s="212"/>
    </row>
    <row r="41" spans="1:24" s="70" customFormat="1" ht="30" customHeight="1" x14ac:dyDescent="0.35">
      <c r="A41" s="169">
        <v>40</v>
      </c>
      <c r="B41" s="218"/>
      <c r="C41" s="200"/>
      <c r="D41" s="202" t="s">
        <v>153</v>
      </c>
      <c r="E41" s="200"/>
      <c r="F41" s="312"/>
      <c r="G41" s="219"/>
      <c r="H41" s="23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1">
        <f t="shared" si="0"/>
        <v>0</v>
      </c>
      <c r="W41" s="188">
        <f t="shared" si="1"/>
        <v>0</v>
      </c>
      <c r="X41" s="219"/>
    </row>
    <row r="42" spans="1:24" s="48" customFormat="1" ht="30" customHeight="1" x14ac:dyDescent="0.35">
      <c r="A42" s="169">
        <v>41</v>
      </c>
      <c r="B42" s="185"/>
      <c r="C42" s="186"/>
      <c r="D42" s="187" t="s">
        <v>183</v>
      </c>
      <c r="E42" s="186"/>
      <c r="F42" s="311"/>
      <c r="G42" s="212"/>
      <c r="H42" s="189">
        <v>370.59</v>
      </c>
      <c r="I42" s="190"/>
      <c r="J42" s="190"/>
      <c r="K42" s="190">
        <v>662.94</v>
      </c>
      <c r="L42" s="190">
        <v>350.33</v>
      </c>
      <c r="M42" s="190">
        <v>129.07</v>
      </c>
      <c r="N42" s="190"/>
      <c r="O42" s="190"/>
      <c r="P42" s="190"/>
      <c r="Q42" s="190">
        <v>306.23</v>
      </c>
      <c r="R42" s="190"/>
      <c r="S42" s="190"/>
      <c r="T42" s="190">
        <v>209.25</v>
      </c>
      <c r="U42" s="190"/>
      <c r="V42" s="191">
        <f t="shared" si="0"/>
        <v>2028.4099999999999</v>
      </c>
      <c r="W42" s="188">
        <f t="shared" si="1"/>
        <v>-2028.4099999999999</v>
      </c>
      <c r="X42" s="212"/>
    </row>
    <row r="43" spans="1:24" s="70" customFormat="1" ht="30" customHeight="1" x14ac:dyDescent="0.35">
      <c r="A43" s="169">
        <v>42</v>
      </c>
      <c r="B43" s="218"/>
      <c r="C43" s="200"/>
      <c r="D43" s="202" t="s">
        <v>15</v>
      </c>
      <c r="E43" s="200"/>
      <c r="F43" s="312"/>
      <c r="G43" s="219"/>
      <c r="H43" s="237"/>
      <c r="I43" s="197"/>
      <c r="J43" s="197">
        <v>920.16</v>
      </c>
      <c r="K43" s="197"/>
      <c r="L43" s="197"/>
      <c r="M43" s="197">
        <v>49.26</v>
      </c>
      <c r="N43" s="197"/>
      <c r="O43" s="197"/>
      <c r="P43" s="197">
        <v>27.97</v>
      </c>
      <c r="Q43" s="197"/>
      <c r="R43" s="197">
        <v>30.98</v>
      </c>
      <c r="S43" s="197"/>
      <c r="T43" s="197"/>
      <c r="U43" s="197"/>
      <c r="V43" s="191">
        <f t="shared" si="0"/>
        <v>1028.3699999999999</v>
      </c>
      <c r="W43" s="188">
        <f t="shared" si="1"/>
        <v>-1028.3699999999999</v>
      </c>
      <c r="X43" s="219"/>
    </row>
    <row r="44" spans="1:24" s="48" customFormat="1" ht="30" customHeight="1" x14ac:dyDescent="0.35">
      <c r="A44" s="169">
        <v>43</v>
      </c>
      <c r="B44" s="185"/>
      <c r="C44" s="186"/>
      <c r="D44" s="187" t="s">
        <v>16</v>
      </c>
      <c r="E44" s="186"/>
      <c r="F44" s="311"/>
      <c r="G44" s="212"/>
      <c r="H44" s="189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>
        <v>1298.78</v>
      </c>
      <c r="T44" s="190"/>
      <c r="U44" s="190"/>
      <c r="V44" s="191">
        <f t="shared" si="0"/>
        <v>1298.78</v>
      </c>
      <c r="W44" s="188">
        <f t="shared" si="1"/>
        <v>-1298.78</v>
      </c>
      <c r="X44" s="212"/>
    </row>
    <row r="45" spans="1:24" s="70" customFormat="1" ht="30" customHeight="1" x14ac:dyDescent="0.35">
      <c r="A45" s="169">
        <v>44</v>
      </c>
      <c r="B45" s="218"/>
      <c r="C45" s="200"/>
      <c r="D45" s="202" t="s">
        <v>17</v>
      </c>
      <c r="E45" s="200"/>
      <c r="F45" s="312"/>
      <c r="G45" s="219"/>
      <c r="H45" s="237"/>
      <c r="I45" s="197">
        <v>855</v>
      </c>
      <c r="J45" s="197"/>
      <c r="K45" s="197">
        <v>1072.5</v>
      </c>
      <c r="L45" s="197"/>
      <c r="M45" s="197"/>
      <c r="N45" s="197"/>
      <c r="O45" s="197"/>
      <c r="P45" s="197"/>
      <c r="Q45" s="197"/>
      <c r="R45" s="197"/>
      <c r="S45" s="197">
        <v>296.60000000000002</v>
      </c>
      <c r="T45" s="197">
        <v>56</v>
      </c>
      <c r="U45" s="197"/>
      <c r="V45" s="191">
        <f t="shared" si="0"/>
        <v>2280.1</v>
      </c>
      <c r="W45" s="188">
        <f t="shared" si="1"/>
        <v>-2280.1</v>
      </c>
      <c r="X45" s="219"/>
    </row>
    <row r="46" spans="1:24" s="48" customFormat="1" ht="30" customHeight="1" x14ac:dyDescent="0.35">
      <c r="A46" s="169">
        <v>45</v>
      </c>
      <c r="B46" s="185"/>
      <c r="C46" s="186"/>
      <c r="D46" s="187" t="s">
        <v>32</v>
      </c>
      <c r="E46" s="186"/>
      <c r="F46" s="311"/>
      <c r="G46" s="212"/>
      <c r="H46" s="189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1">
        <f t="shared" si="0"/>
        <v>0</v>
      </c>
      <c r="W46" s="188">
        <f t="shared" si="1"/>
        <v>0</v>
      </c>
      <c r="X46" s="212"/>
    </row>
    <row r="47" spans="1:24" s="70" customFormat="1" ht="30" customHeight="1" x14ac:dyDescent="0.35">
      <c r="A47" s="169">
        <v>46</v>
      </c>
      <c r="B47" s="218"/>
      <c r="C47" s="200"/>
      <c r="D47" s="202" t="s">
        <v>18</v>
      </c>
      <c r="E47" s="200"/>
      <c r="F47" s="312"/>
      <c r="G47" s="219"/>
      <c r="H47" s="237"/>
      <c r="I47" s="197">
        <v>1085.4000000000001</v>
      </c>
      <c r="J47" s="197"/>
      <c r="K47" s="197">
        <v>240.61</v>
      </c>
      <c r="L47" s="197"/>
      <c r="M47" s="197">
        <v>64.260000000000005</v>
      </c>
      <c r="N47" s="197"/>
      <c r="O47" s="197"/>
      <c r="P47" s="197">
        <v>1559.55</v>
      </c>
      <c r="Q47" s="197"/>
      <c r="R47" s="197"/>
      <c r="S47" s="190">
        <v>7433.07</v>
      </c>
      <c r="T47" s="197">
        <v>1204.0899999999999</v>
      </c>
      <c r="U47" s="197"/>
      <c r="V47" s="191">
        <f t="shared" si="0"/>
        <v>11586.98</v>
      </c>
      <c r="W47" s="188">
        <f t="shared" si="1"/>
        <v>-11586.98</v>
      </c>
      <c r="X47" s="219"/>
    </row>
    <row r="48" spans="1:24" s="48" customFormat="1" ht="30" customHeight="1" x14ac:dyDescent="0.35">
      <c r="A48" s="169">
        <v>47</v>
      </c>
      <c r="B48" s="185"/>
      <c r="C48" s="186"/>
      <c r="D48" s="187" t="s">
        <v>46</v>
      </c>
      <c r="E48" s="186"/>
      <c r="F48" s="311"/>
      <c r="G48" s="212"/>
      <c r="H48" s="189">
        <v>3640.97</v>
      </c>
      <c r="I48" s="190"/>
      <c r="J48" s="190"/>
      <c r="K48" s="190">
        <v>69.099999999999994</v>
      </c>
      <c r="L48" s="190"/>
      <c r="M48" s="190"/>
      <c r="N48" s="190"/>
      <c r="O48" s="190"/>
      <c r="P48" s="190">
        <v>1884.56</v>
      </c>
      <c r="Q48" s="190"/>
      <c r="R48" s="190"/>
      <c r="S48" s="190"/>
      <c r="T48" s="190">
        <v>240</v>
      </c>
      <c r="U48" s="190"/>
      <c r="V48" s="191">
        <f t="shared" si="0"/>
        <v>5834.6299999999992</v>
      </c>
      <c r="W48" s="188">
        <f t="shared" si="1"/>
        <v>-5834.6299999999992</v>
      </c>
      <c r="X48" s="212"/>
    </row>
    <row r="49" spans="1:24" s="70" customFormat="1" ht="30" customHeight="1" x14ac:dyDescent="0.35">
      <c r="A49" s="169">
        <v>48</v>
      </c>
      <c r="B49" s="218"/>
      <c r="C49" s="200"/>
      <c r="D49" s="202" t="s">
        <v>37</v>
      </c>
      <c r="E49" s="200"/>
      <c r="F49" s="312"/>
      <c r="G49" s="219"/>
      <c r="H49" s="23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1">
        <f t="shared" si="0"/>
        <v>0</v>
      </c>
      <c r="W49" s="188">
        <f t="shared" si="1"/>
        <v>0</v>
      </c>
      <c r="X49" s="219"/>
    </row>
    <row r="50" spans="1:24" s="48" customFormat="1" ht="30" customHeight="1" x14ac:dyDescent="0.35">
      <c r="A50" s="169">
        <v>49</v>
      </c>
      <c r="B50" s="185"/>
      <c r="C50" s="186"/>
      <c r="D50" s="187" t="s">
        <v>119</v>
      </c>
      <c r="E50" s="186"/>
      <c r="F50" s="311"/>
      <c r="G50" s="212"/>
      <c r="H50" s="189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1">
        <f t="shared" si="0"/>
        <v>0</v>
      </c>
      <c r="W50" s="188">
        <f t="shared" si="1"/>
        <v>0</v>
      </c>
      <c r="X50" s="212"/>
    </row>
    <row r="51" spans="1:24" s="70" customFormat="1" ht="30" customHeight="1" x14ac:dyDescent="0.35">
      <c r="A51" s="169">
        <v>50</v>
      </c>
      <c r="B51" s="218"/>
      <c r="C51" s="200"/>
      <c r="D51" s="202" t="s">
        <v>120</v>
      </c>
      <c r="E51" s="200"/>
      <c r="F51" s="312"/>
      <c r="G51" s="219"/>
      <c r="H51" s="23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1">
        <f t="shared" si="0"/>
        <v>0</v>
      </c>
      <c r="W51" s="188">
        <f t="shared" si="1"/>
        <v>0</v>
      </c>
      <c r="X51" s="219"/>
    </row>
    <row r="52" spans="1:24" s="48" customFormat="1" ht="30" customHeight="1" x14ac:dyDescent="0.35">
      <c r="A52" s="169">
        <v>51</v>
      </c>
      <c r="B52" s="185"/>
      <c r="C52" s="186"/>
      <c r="D52" s="187" t="s">
        <v>121</v>
      </c>
      <c r="E52" s="186"/>
      <c r="F52" s="311"/>
      <c r="G52" s="212"/>
      <c r="H52" s="189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1">
        <f t="shared" si="0"/>
        <v>0</v>
      </c>
      <c r="W52" s="188">
        <f t="shared" si="1"/>
        <v>0</v>
      </c>
      <c r="X52" s="212"/>
    </row>
    <row r="53" spans="1:24" s="70" customFormat="1" ht="30" customHeight="1" x14ac:dyDescent="0.35">
      <c r="A53" s="169">
        <v>52</v>
      </c>
      <c r="B53" s="218"/>
      <c r="C53" s="200"/>
      <c r="D53" s="202" t="s">
        <v>19</v>
      </c>
      <c r="E53" s="200"/>
      <c r="F53" s="312"/>
      <c r="G53" s="219"/>
      <c r="H53" s="237"/>
      <c r="I53" s="197"/>
      <c r="J53" s="197">
        <v>62.27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1">
        <f t="shared" si="0"/>
        <v>62.27</v>
      </c>
      <c r="W53" s="188">
        <f t="shared" si="1"/>
        <v>-62.27</v>
      </c>
      <c r="X53" s="219"/>
    </row>
    <row r="54" spans="1:24" s="48" customFormat="1" ht="30" customHeight="1" x14ac:dyDescent="0.35">
      <c r="A54" s="169">
        <v>53</v>
      </c>
      <c r="B54" s="185"/>
      <c r="C54" s="186"/>
      <c r="D54" s="187" t="s">
        <v>20</v>
      </c>
      <c r="E54" s="186"/>
      <c r="F54" s="311"/>
      <c r="G54" s="212"/>
      <c r="H54" s="189"/>
      <c r="I54" s="190"/>
      <c r="J54" s="190"/>
      <c r="K54" s="190"/>
      <c r="L54" s="190"/>
      <c r="M54" s="190"/>
      <c r="N54" s="190"/>
      <c r="O54" s="190"/>
      <c r="P54" s="190"/>
      <c r="Q54" s="190"/>
      <c r="R54" s="190">
        <v>45.66</v>
      </c>
      <c r="S54" s="190"/>
      <c r="T54" s="190">
        <v>435.5</v>
      </c>
      <c r="U54" s="189"/>
      <c r="V54" s="191">
        <f t="shared" si="0"/>
        <v>481.15999999999997</v>
      </c>
      <c r="W54" s="188">
        <f t="shared" si="1"/>
        <v>-481.15999999999997</v>
      </c>
      <c r="X54" s="212"/>
    </row>
    <row r="55" spans="1:24" s="70" customFormat="1" ht="30" customHeight="1" thickBot="1" x14ac:dyDescent="0.4">
      <c r="A55" s="169">
        <v>54</v>
      </c>
      <c r="B55" s="218"/>
      <c r="C55" s="200"/>
      <c r="D55" s="238" t="s">
        <v>78</v>
      </c>
      <c r="E55" s="200"/>
      <c r="F55" s="319"/>
      <c r="G55" s="282"/>
      <c r="H55" s="283"/>
      <c r="I55" s="284"/>
      <c r="J55" s="283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77">
        <f t="shared" si="0"/>
        <v>0</v>
      </c>
      <c r="W55" s="277">
        <f t="shared" si="1"/>
        <v>0</v>
      </c>
      <c r="X55" s="282"/>
    </row>
    <row r="56" spans="1:24" s="48" customFormat="1" ht="30" customHeight="1" thickTop="1" x14ac:dyDescent="0.35">
      <c r="A56" s="169">
        <v>55</v>
      </c>
      <c r="B56" s="241"/>
      <c r="C56" s="231" t="s">
        <v>97</v>
      </c>
      <c r="D56" s="186"/>
      <c r="E56" s="298"/>
      <c r="F56" s="318">
        <v>25000</v>
      </c>
      <c r="G56" s="214">
        <v>25000</v>
      </c>
      <c r="H56" s="243">
        <f>SUM(H42:H55)</f>
        <v>4011.56</v>
      </c>
      <c r="I56" s="243">
        <f>SUM(I42:I55)</f>
        <v>1940.4</v>
      </c>
      <c r="J56" s="243">
        <f>SUM(J42:J55)</f>
        <v>982.43</v>
      </c>
      <c r="K56" s="243">
        <f>SUM(K42:K55)</f>
        <v>2045.15</v>
      </c>
      <c r="L56" s="243">
        <f t="shared" ref="L56:U56" si="5">SUM(L42:L55)</f>
        <v>350.33</v>
      </c>
      <c r="M56" s="243">
        <f t="shared" si="5"/>
        <v>242.58999999999997</v>
      </c>
      <c r="N56" s="243"/>
      <c r="O56" s="243"/>
      <c r="P56" s="243">
        <f t="shared" si="5"/>
        <v>3472.08</v>
      </c>
      <c r="Q56" s="243">
        <f t="shared" si="5"/>
        <v>306.23</v>
      </c>
      <c r="R56" s="243">
        <f t="shared" si="5"/>
        <v>76.64</v>
      </c>
      <c r="S56" s="243">
        <f t="shared" si="5"/>
        <v>9028.4500000000007</v>
      </c>
      <c r="T56" s="243">
        <f t="shared" si="5"/>
        <v>2144.84</v>
      </c>
      <c r="U56" s="243">
        <f t="shared" si="5"/>
        <v>0</v>
      </c>
      <c r="V56" s="262">
        <f t="shared" si="0"/>
        <v>24600.7</v>
      </c>
      <c r="W56" s="263">
        <f t="shared" si="1"/>
        <v>399.29999999999927</v>
      </c>
      <c r="X56" s="214"/>
    </row>
    <row r="57" spans="1:24" s="70" customFormat="1" ht="30" customHeight="1" x14ac:dyDescent="0.35">
      <c r="A57" s="169">
        <v>56</v>
      </c>
      <c r="B57" s="244"/>
      <c r="C57" s="227" t="s">
        <v>72</v>
      </c>
      <c r="D57" s="200"/>
      <c r="E57" s="299"/>
      <c r="F57" s="314"/>
      <c r="G57" s="245">
        <v>9100</v>
      </c>
      <c r="H57" s="246">
        <v>8967</v>
      </c>
      <c r="I57" s="246">
        <v>0</v>
      </c>
      <c r="J57" s="217">
        <v>1880</v>
      </c>
      <c r="K57" s="217"/>
      <c r="L57" s="217">
        <v>1445.4</v>
      </c>
      <c r="M57" s="217"/>
      <c r="N57" s="217"/>
      <c r="O57" s="217"/>
      <c r="P57" s="217"/>
      <c r="Q57" s="217"/>
      <c r="R57" s="217">
        <v>258</v>
      </c>
      <c r="S57" s="217"/>
      <c r="T57" s="217"/>
      <c r="U57" s="217"/>
      <c r="V57" s="191">
        <f t="shared" si="0"/>
        <v>12550.4</v>
      </c>
      <c r="W57" s="188">
        <f t="shared" si="1"/>
        <v>-3450.3999999999996</v>
      </c>
      <c r="X57" s="245"/>
    </row>
    <row r="58" spans="1:24" s="48" customFormat="1" ht="30" customHeight="1" x14ac:dyDescent="0.35">
      <c r="A58" s="169">
        <v>57</v>
      </c>
      <c r="B58" s="241"/>
      <c r="C58" s="231" t="s">
        <v>71</v>
      </c>
      <c r="D58" s="186"/>
      <c r="E58" s="298"/>
      <c r="F58" s="313">
        <v>15600</v>
      </c>
      <c r="G58" s="242">
        <v>7500</v>
      </c>
      <c r="H58" s="247">
        <v>0</v>
      </c>
      <c r="I58" s="247">
        <v>0</v>
      </c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>
        <v>1289.82</v>
      </c>
      <c r="U58" s="291">
        <v>1289.82</v>
      </c>
      <c r="V58" s="191">
        <f t="shared" si="0"/>
        <v>2579.64</v>
      </c>
      <c r="W58" s="188">
        <f t="shared" si="1"/>
        <v>4920.3600000000006</v>
      </c>
      <c r="X58" s="242"/>
    </row>
    <row r="59" spans="1:24" s="70" customFormat="1" ht="30" customHeight="1" x14ac:dyDescent="0.35">
      <c r="A59" s="169">
        <v>58</v>
      </c>
      <c r="B59" s="244"/>
      <c r="C59" s="227" t="s">
        <v>98</v>
      </c>
      <c r="D59" s="200"/>
      <c r="E59" s="299"/>
      <c r="F59" s="314"/>
      <c r="G59" s="245">
        <v>7850</v>
      </c>
      <c r="H59" s="246">
        <v>5334</v>
      </c>
      <c r="I59" s="246">
        <v>0</v>
      </c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191">
        <f t="shared" si="0"/>
        <v>5334</v>
      </c>
      <c r="W59" s="188">
        <f t="shared" si="1"/>
        <v>2516</v>
      </c>
      <c r="X59" s="245"/>
    </row>
    <row r="60" spans="1:24" s="48" customFormat="1" ht="30" customHeight="1" x14ac:dyDescent="0.35">
      <c r="A60" s="169">
        <v>59</v>
      </c>
      <c r="B60" s="241"/>
      <c r="C60" s="231" t="s">
        <v>22</v>
      </c>
      <c r="D60" s="186"/>
      <c r="E60" s="298"/>
      <c r="F60" s="313">
        <v>300</v>
      </c>
      <c r="G60" s="242">
        <v>300</v>
      </c>
      <c r="H60" s="247">
        <v>0</v>
      </c>
      <c r="I60" s="247">
        <v>0</v>
      </c>
      <c r="J60" s="248"/>
      <c r="K60" s="248"/>
      <c r="L60" s="248"/>
      <c r="M60" s="248"/>
      <c r="N60" s="248"/>
      <c r="O60" s="248"/>
      <c r="P60" s="248">
        <v>121.9</v>
      </c>
      <c r="Q60" s="248">
        <v>228.03</v>
      </c>
      <c r="R60" s="248">
        <v>213.9</v>
      </c>
      <c r="S60" s="248"/>
      <c r="T60" s="248"/>
      <c r="U60" s="248"/>
      <c r="V60" s="191">
        <f t="shared" si="0"/>
        <v>563.83000000000004</v>
      </c>
      <c r="W60" s="188">
        <f t="shared" si="1"/>
        <v>-263.83000000000004</v>
      </c>
      <c r="X60" s="242"/>
    </row>
    <row r="61" spans="1:24" s="70" customFormat="1" ht="30" customHeight="1" x14ac:dyDescent="0.35">
      <c r="A61" s="169">
        <v>60</v>
      </c>
      <c r="B61" s="244"/>
      <c r="C61" s="227" t="s">
        <v>73</v>
      </c>
      <c r="D61" s="200"/>
      <c r="E61" s="299"/>
      <c r="F61" s="314"/>
      <c r="G61" s="249"/>
      <c r="H61" s="246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191"/>
      <c r="W61" s="188">
        <f t="shared" si="1"/>
        <v>0</v>
      </c>
      <c r="X61" s="249"/>
    </row>
    <row r="62" spans="1:24" s="48" customFormat="1" ht="30" customHeight="1" x14ac:dyDescent="0.35">
      <c r="A62" s="169">
        <v>61</v>
      </c>
      <c r="B62" s="241"/>
      <c r="C62" s="231" t="s">
        <v>100</v>
      </c>
      <c r="D62" s="186"/>
      <c r="E62" s="298"/>
      <c r="F62" s="313">
        <v>8400</v>
      </c>
      <c r="G62" s="250">
        <v>17250</v>
      </c>
      <c r="H62" s="247">
        <v>683.38</v>
      </c>
      <c r="I62" s="248">
        <v>1979.58</v>
      </c>
      <c r="J62" s="248">
        <v>630.91999999999996</v>
      </c>
      <c r="K62" s="248">
        <v>195.63</v>
      </c>
      <c r="L62" s="248">
        <v>104.59</v>
      </c>
      <c r="M62" s="248">
        <v>41.84</v>
      </c>
      <c r="N62" s="248"/>
      <c r="O62" s="248"/>
      <c r="P62" s="248">
        <v>60.44</v>
      </c>
      <c r="Q62" s="248">
        <v>62.75</v>
      </c>
      <c r="R62" s="248">
        <v>41.84</v>
      </c>
      <c r="S62" s="248">
        <v>20.92</v>
      </c>
      <c r="T62" s="248">
        <v>41.84</v>
      </c>
      <c r="U62" s="291">
        <v>1050.1300000000001</v>
      </c>
      <c r="V62" s="191">
        <f t="shared" si="0"/>
        <v>4913.8600000000006</v>
      </c>
      <c r="W62" s="188">
        <f t="shared" si="1"/>
        <v>12336.14</v>
      </c>
      <c r="X62" s="250"/>
    </row>
    <row r="63" spans="1:24" s="70" customFormat="1" ht="30" customHeight="1" x14ac:dyDescent="0.35">
      <c r="A63" s="169">
        <v>62</v>
      </c>
      <c r="B63" s="244"/>
      <c r="C63" s="227" t="s">
        <v>99</v>
      </c>
      <c r="D63" s="200"/>
      <c r="E63" s="299"/>
      <c r="F63" s="314">
        <v>132518</v>
      </c>
      <c r="G63" s="251">
        <v>137800</v>
      </c>
      <c r="H63" s="246">
        <v>13299.75</v>
      </c>
      <c r="I63" s="217">
        <v>9476.1299999999992</v>
      </c>
      <c r="J63" s="217">
        <v>8599.1200000000008</v>
      </c>
      <c r="K63" s="217">
        <v>8787</v>
      </c>
      <c r="L63" s="217">
        <v>6528.8</v>
      </c>
      <c r="M63" s="217">
        <v>8760</v>
      </c>
      <c r="N63" s="217"/>
      <c r="O63" s="217"/>
      <c r="P63" s="217">
        <v>14857.29</v>
      </c>
      <c r="Q63" s="217">
        <v>11928</v>
      </c>
      <c r="R63" s="217">
        <v>10453.68</v>
      </c>
      <c r="S63" s="217">
        <v>9228</v>
      </c>
      <c r="T63" s="217">
        <v>8746.06</v>
      </c>
      <c r="U63" s="292">
        <v>13139.6</v>
      </c>
      <c r="V63" s="191">
        <f t="shared" si="0"/>
        <v>123803.43</v>
      </c>
      <c r="W63" s="188">
        <f t="shared" si="1"/>
        <v>13996.570000000007</v>
      </c>
      <c r="X63" s="251"/>
    </row>
    <row r="64" spans="1:24" s="48" customFormat="1" ht="30" customHeight="1" x14ac:dyDescent="0.35">
      <c r="A64" s="169">
        <v>63</v>
      </c>
      <c r="B64" s="241"/>
      <c r="C64" s="231" t="s">
        <v>101</v>
      </c>
      <c r="D64" s="186"/>
      <c r="E64" s="298"/>
      <c r="F64" s="313">
        <v>8460</v>
      </c>
      <c r="G64" s="250">
        <v>9300</v>
      </c>
      <c r="H64" s="247">
        <v>761.34</v>
      </c>
      <c r="I64" s="248">
        <v>625.48</v>
      </c>
      <c r="J64" s="248">
        <v>539.65</v>
      </c>
      <c r="K64" s="248">
        <v>514.95000000000005</v>
      </c>
      <c r="L64" s="248">
        <v>509.73</v>
      </c>
      <c r="M64" s="248">
        <v>506.11</v>
      </c>
      <c r="N64" s="248"/>
      <c r="O64" s="248"/>
      <c r="P64" s="248">
        <v>781.31</v>
      </c>
      <c r="Q64" s="248">
        <v>529.37</v>
      </c>
      <c r="R64" s="248">
        <v>521.97</v>
      </c>
      <c r="S64" s="248">
        <v>526.66</v>
      </c>
      <c r="T64" s="248">
        <v>398.35</v>
      </c>
      <c r="U64" s="291">
        <v>830.56</v>
      </c>
      <c r="V64" s="191">
        <f t="shared" si="0"/>
        <v>7045.48</v>
      </c>
      <c r="W64" s="188">
        <f t="shared" si="1"/>
        <v>2254.5200000000004</v>
      </c>
      <c r="X64" s="250"/>
    </row>
    <row r="65" spans="1:26" s="70" customFormat="1" ht="30" customHeight="1" x14ac:dyDescent="0.35">
      <c r="A65" s="169">
        <v>64</v>
      </c>
      <c r="B65" s="244"/>
      <c r="C65" s="227" t="s">
        <v>74</v>
      </c>
      <c r="D65" s="200"/>
      <c r="E65" s="299"/>
      <c r="F65" s="314">
        <v>10786</v>
      </c>
      <c r="G65" s="194">
        <v>11862</v>
      </c>
      <c r="H65" s="246">
        <v>1183.8</v>
      </c>
      <c r="I65" s="246">
        <v>970.92</v>
      </c>
      <c r="J65" s="217">
        <v>785.25</v>
      </c>
      <c r="K65" s="217">
        <v>693.33</v>
      </c>
      <c r="L65" s="217">
        <v>678.16</v>
      </c>
      <c r="M65" s="217">
        <v>338.73</v>
      </c>
      <c r="N65" s="217"/>
      <c r="O65" s="217"/>
      <c r="P65" s="217">
        <v>1164.04</v>
      </c>
      <c r="Q65" s="217">
        <v>971.13</v>
      </c>
      <c r="R65" s="217">
        <v>749.62</v>
      </c>
      <c r="S65" s="217">
        <v>707.56</v>
      </c>
      <c r="T65" s="217">
        <v>691.82</v>
      </c>
      <c r="U65" s="292">
        <v>1100</v>
      </c>
      <c r="V65" s="191">
        <f t="shared" si="0"/>
        <v>10034.36</v>
      </c>
      <c r="W65" s="188">
        <f t="shared" si="1"/>
        <v>1827.6399999999994</v>
      </c>
      <c r="X65" s="194"/>
    </row>
    <row r="66" spans="1:26" s="48" customFormat="1" ht="30" customHeight="1" x14ac:dyDescent="0.35">
      <c r="A66" s="169">
        <v>65</v>
      </c>
      <c r="B66" s="185"/>
      <c r="C66" s="186" t="s">
        <v>57</v>
      </c>
      <c r="D66" s="186"/>
      <c r="E66" s="186"/>
      <c r="F66" s="311"/>
      <c r="G66" s="252"/>
      <c r="H66" s="152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191"/>
      <c r="W66" s="188"/>
      <c r="X66" s="252"/>
    </row>
    <row r="67" spans="1:26" s="70" customFormat="1" ht="30" customHeight="1" x14ac:dyDescent="0.35">
      <c r="A67" s="169">
        <v>66</v>
      </c>
      <c r="B67" s="218"/>
      <c r="C67" s="200"/>
      <c r="D67" s="202" t="s">
        <v>175</v>
      </c>
      <c r="E67" s="200"/>
      <c r="F67" s="312"/>
      <c r="G67" s="153"/>
      <c r="H67" s="237"/>
      <c r="I67" s="197"/>
      <c r="J67" s="197"/>
      <c r="K67" s="197"/>
      <c r="L67" s="197">
        <v>243.75</v>
      </c>
      <c r="M67" s="336">
        <v>119.95</v>
      </c>
      <c r="N67" s="336"/>
      <c r="O67" s="336"/>
      <c r="P67" s="197"/>
      <c r="Q67" s="197"/>
      <c r="R67" s="197">
        <v>1162.8800000000001</v>
      </c>
      <c r="S67" s="197">
        <v>224.25</v>
      </c>
      <c r="T67" s="197"/>
      <c r="U67" s="197"/>
      <c r="V67" s="191">
        <f t="shared" si="0"/>
        <v>1750.8300000000002</v>
      </c>
      <c r="W67" s="188"/>
      <c r="X67" s="153"/>
    </row>
    <row r="68" spans="1:26" s="70" customFormat="1" ht="30" customHeight="1" x14ac:dyDescent="0.35">
      <c r="A68" s="169">
        <v>67</v>
      </c>
      <c r="B68" s="218"/>
      <c r="C68" s="200"/>
      <c r="D68" s="202" t="s">
        <v>122</v>
      </c>
      <c r="E68" s="200"/>
      <c r="F68" s="312"/>
      <c r="G68" s="153"/>
      <c r="H68" s="237"/>
      <c r="I68" s="197"/>
      <c r="J68" s="197"/>
      <c r="K68" s="197"/>
      <c r="L68" s="197"/>
      <c r="M68" s="197"/>
      <c r="N68" s="197"/>
      <c r="O68" s="197"/>
      <c r="P68" s="197"/>
      <c r="Q68" s="197"/>
      <c r="R68" s="197">
        <v>480</v>
      </c>
      <c r="S68" s="197"/>
      <c r="T68" s="197"/>
      <c r="U68" s="197"/>
      <c r="V68" s="191">
        <f t="shared" si="0"/>
        <v>480</v>
      </c>
      <c r="W68" s="188"/>
      <c r="X68" s="153"/>
    </row>
    <row r="69" spans="1:26" s="48" customFormat="1" ht="30" customHeight="1" x14ac:dyDescent="0.35">
      <c r="A69" s="169">
        <v>68</v>
      </c>
      <c r="B69" s="185"/>
      <c r="C69" s="186"/>
      <c r="D69" s="187" t="s">
        <v>40</v>
      </c>
      <c r="E69" s="186"/>
      <c r="F69" s="311"/>
      <c r="G69" s="152"/>
      <c r="H69" s="189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1">
        <f t="shared" si="0"/>
        <v>0</v>
      </c>
      <c r="W69" s="188"/>
      <c r="X69" s="152"/>
    </row>
    <row r="70" spans="1:26" s="70" customFormat="1" ht="30" customHeight="1" x14ac:dyDescent="0.35">
      <c r="A70" s="169">
        <v>69</v>
      </c>
      <c r="B70" s="218"/>
      <c r="C70" s="200"/>
      <c r="D70" s="202" t="s">
        <v>33</v>
      </c>
      <c r="E70" s="200"/>
      <c r="F70" s="312"/>
      <c r="G70" s="253"/>
      <c r="H70" s="237">
        <v>10437.9</v>
      </c>
      <c r="I70" s="197">
        <v>4655.76</v>
      </c>
      <c r="J70" s="198">
        <v>4904.2700000000004</v>
      </c>
      <c r="K70" s="198"/>
      <c r="L70" s="197"/>
      <c r="M70" s="197"/>
      <c r="N70" s="197"/>
      <c r="O70" s="197"/>
      <c r="P70" s="197"/>
      <c r="Q70" s="197"/>
      <c r="R70" s="197"/>
      <c r="S70" s="197"/>
      <c r="T70" s="197"/>
      <c r="U70" s="197">
        <v>6380</v>
      </c>
      <c r="V70" s="191">
        <f t="shared" si="0"/>
        <v>26377.93</v>
      </c>
      <c r="W70" s="188"/>
      <c r="X70" s="253"/>
      <c r="Y70" s="71"/>
    </row>
    <row r="71" spans="1:26" s="48" customFormat="1" ht="30" customHeight="1" x14ac:dyDescent="0.35">
      <c r="A71" s="169">
        <v>70</v>
      </c>
      <c r="B71" s="185"/>
      <c r="C71" s="186"/>
      <c r="D71" s="187" t="s">
        <v>34</v>
      </c>
      <c r="E71" s="186"/>
      <c r="F71" s="311"/>
      <c r="G71" s="252"/>
      <c r="H71" s="189">
        <v>14150</v>
      </c>
      <c r="I71" s="190">
        <v>7782.4</v>
      </c>
      <c r="J71" s="191"/>
      <c r="K71" s="191"/>
      <c r="L71" s="190"/>
      <c r="M71" s="190"/>
      <c r="N71" s="190"/>
      <c r="O71" s="190"/>
      <c r="P71" s="190"/>
      <c r="Q71" s="190"/>
      <c r="R71" s="190">
        <v>1025.92</v>
      </c>
      <c r="S71" s="190"/>
      <c r="T71" s="190"/>
      <c r="U71" s="190">
        <v>19200</v>
      </c>
      <c r="V71" s="191">
        <f t="shared" ref="V71:V90" si="6">SUM(H71:U71)</f>
        <v>42158.32</v>
      </c>
      <c r="W71" s="188"/>
      <c r="X71" s="252"/>
    </row>
    <row r="72" spans="1:26" s="70" customFormat="1" ht="30" customHeight="1" x14ac:dyDescent="0.35">
      <c r="A72" s="169">
        <v>71</v>
      </c>
      <c r="B72" s="254"/>
      <c r="C72" s="255"/>
      <c r="D72" s="256" t="s">
        <v>124</v>
      </c>
      <c r="E72" s="255"/>
      <c r="F72" s="315"/>
      <c r="G72" s="253"/>
      <c r="H72" s="257"/>
      <c r="I72" s="197"/>
      <c r="J72" s="258">
        <v>9925</v>
      </c>
      <c r="K72" s="258">
        <v>12636</v>
      </c>
      <c r="L72" s="258">
        <v>9288</v>
      </c>
      <c r="M72" s="258">
        <v>1944</v>
      </c>
      <c r="N72" s="258"/>
      <c r="O72" s="258"/>
      <c r="P72" s="258">
        <v>2673</v>
      </c>
      <c r="Q72" s="258"/>
      <c r="R72" s="258"/>
      <c r="S72" s="258"/>
      <c r="T72" s="258"/>
      <c r="U72" s="258"/>
      <c r="V72" s="191">
        <f t="shared" si="0"/>
        <v>36466</v>
      </c>
      <c r="W72" s="188"/>
      <c r="X72" s="253"/>
    </row>
    <row r="73" spans="1:26" s="48" customFormat="1" ht="30" customHeight="1" x14ac:dyDescent="0.35">
      <c r="A73" s="169">
        <v>72</v>
      </c>
      <c r="B73" s="185"/>
      <c r="C73" s="186"/>
      <c r="D73" s="187" t="s">
        <v>123</v>
      </c>
      <c r="E73" s="186"/>
      <c r="F73" s="311"/>
      <c r="G73" s="252"/>
      <c r="H73" s="189"/>
      <c r="I73" s="190"/>
      <c r="J73" s="190">
        <v>1274</v>
      </c>
      <c r="K73" s="190">
        <v>7714</v>
      </c>
      <c r="L73" s="190"/>
      <c r="M73" s="190">
        <v>259</v>
      </c>
      <c r="N73" s="190"/>
      <c r="O73" s="190"/>
      <c r="P73" s="190"/>
      <c r="Q73" s="190">
        <v>518</v>
      </c>
      <c r="R73" s="190">
        <v>296</v>
      </c>
      <c r="S73" s="190"/>
      <c r="T73" s="190"/>
      <c r="U73" s="296">
        <v>8000</v>
      </c>
      <c r="V73" s="191">
        <f t="shared" ref="V73:V75" si="7">SUM(H73:U73)</f>
        <v>18061</v>
      </c>
      <c r="W73" s="188"/>
      <c r="X73" s="252" t="s">
        <v>177</v>
      </c>
      <c r="Z73" s="295"/>
    </row>
    <row r="74" spans="1:26" s="70" customFormat="1" ht="30" customHeight="1" x14ac:dyDescent="0.35">
      <c r="A74" s="169">
        <v>73</v>
      </c>
      <c r="B74" s="218"/>
      <c r="C74" s="259"/>
      <c r="D74" s="202" t="s">
        <v>125</v>
      </c>
      <c r="E74" s="200"/>
      <c r="F74" s="312"/>
      <c r="G74" s="219"/>
      <c r="H74" s="237"/>
      <c r="I74" s="197"/>
      <c r="J74" s="197"/>
      <c r="K74" s="197"/>
      <c r="L74" s="197"/>
      <c r="M74" s="197"/>
      <c r="N74" s="197"/>
      <c r="O74" s="197"/>
      <c r="P74" s="197">
        <v>695.92</v>
      </c>
      <c r="Q74" s="197"/>
      <c r="R74" s="197"/>
      <c r="S74" s="197"/>
      <c r="T74" s="197"/>
      <c r="U74" s="197"/>
      <c r="V74" s="191">
        <f t="shared" si="7"/>
        <v>695.92</v>
      </c>
      <c r="W74" s="188"/>
      <c r="X74" s="219"/>
    </row>
    <row r="75" spans="1:26" s="48" customFormat="1" ht="30" customHeight="1" thickBot="1" x14ac:dyDescent="0.4">
      <c r="A75" s="169">
        <v>74</v>
      </c>
      <c r="B75" s="185"/>
      <c r="C75" s="186"/>
      <c r="D75" s="187" t="s">
        <v>30</v>
      </c>
      <c r="E75" s="186"/>
      <c r="F75" s="321"/>
      <c r="G75" s="285"/>
      <c r="H75" s="273"/>
      <c r="I75" s="274"/>
      <c r="J75" s="273"/>
      <c r="K75" s="274"/>
      <c r="L75" s="274">
        <v>4316.8</v>
      </c>
      <c r="M75" s="274"/>
      <c r="N75" s="274"/>
      <c r="O75" s="274"/>
      <c r="P75" s="274">
        <v>4108.75</v>
      </c>
      <c r="Q75" s="274"/>
      <c r="R75" s="274">
        <v>2025.16</v>
      </c>
      <c r="S75" s="274"/>
      <c r="T75" s="274"/>
      <c r="U75" s="274"/>
      <c r="V75" s="277">
        <f t="shared" si="7"/>
        <v>10450.709999999999</v>
      </c>
      <c r="W75" s="277"/>
      <c r="X75" s="285"/>
    </row>
    <row r="76" spans="1:26" s="70" customFormat="1" ht="30" customHeight="1" thickTop="1" x14ac:dyDescent="0.35">
      <c r="A76" s="169">
        <v>75</v>
      </c>
      <c r="B76" s="218"/>
      <c r="C76" s="227" t="s">
        <v>79</v>
      </c>
      <c r="D76" s="200"/>
      <c r="E76" s="200"/>
      <c r="F76" s="320">
        <v>135000</v>
      </c>
      <c r="G76" s="271">
        <v>128950</v>
      </c>
      <c r="H76" s="261">
        <f>SUM(H70:H75)</f>
        <v>24587.9</v>
      </c>
      <c r="I76" s="261">
        <f>SUM(I70:I75)</f>
        <v>12438.16</v>
      </c>
      <c r="J76" s="261">
        <f>SUM(J70:J75)</f>
        <v>16103.27</v>
      </c>
      <c r="K76" s="261">
        <f>SUM(K70:K75)</f>
        <v>20350</v>
      </c>
      <c r="L76" s="261">
        <f>SUM(L67:L75)</f>
        <v>13848.55</v>
      </c>
      <c r="M76" s="261">
        <f>SUM(M67:M75)</f>
        <v>2322.9499999999998</v>
      </c>
      <c r="N76" s="261"/>
      <c r="O76" s="261"/>
      <c r="P76" s="261">
        <f t="shared" ref="P76:U76" si="8">SUM(P70:P75)</f>
        <v>7477.67</v>
      </c>
      <c r="Q76" s="261">
        <f t="shared" si="8"/>
        <v>518</v>
      </c>
      <c r="R76" s="261">
        <f>SUM(R67:R75)</f>
        <v>4989.96</v>
      </c>
      <c r="S76" s="261">
        <f>SUM(S67:S75)</f>
        <v>224.25</v>
      </c>
      <c r="T76" s="261">
        <f t="shared" si="8"/>
        <v>0</v>
      </c>
      <c r="U76" s="261">
        <f t="shared" si="8"/>
        <v>33580</v>
      </c>
      <c r="V76" s="262">
        <f t="shared" si="6"/>
        <v>136440.71000000002</v>
      </c>
      <c r="W76" s="263">
        <f t="shared" ref="W76:W90" si="9">G76-V76</f>
        <v>-7490.710000000021</v>
      </c>
      <c r="X76" s="271"/>
    </row>
    <row r="77" spans="1:26" s="48" customFormat="1" ht="30" customHeight="1" x14ac:dyDescent="0.35">
      <c r="A77" s="169">
        <v>76</v>
      </c>
      <c r="B77" s="185"/>
      <c r="C77" s="186" t="s">
        <v>58</v>
      </c>
      <c r="D77" s="186"/>
      <c r="E77" s="186"/>
      <c r="F77" s="311"/>
      <c r="G77" s="212"/>
      <c r="H77" s="152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191"/>
      <c r="W77" s="188"/>
      <c r="X77" s="212"/>
    </row>
    <row r="78" spans="1:26" s="70" customFormat="1" ht="30" customHeight="1" x14ac:dyDescent="0.35">
      <c r="A78" s="169">
        <v>77</v>
      </c>
      <c r="B78" s="218"/>
      <c r="C78" s="200"/>
      <c r="D78" s="202" t="s">
        <v>23</v>
      </c>
      <c r="E78" s="200"/>
      <c r="F78" s="312"/>
      <c r="G78" s="153"/>
      <c r="H78" s="237">
        <v>288.27999999999997</v>
      </c>
      <c r="I78" s="197">
        <v>86.28</v>
      </c>
      <c r="J78" s="197">
        <v>425.43</v>
      </c>
      <c r="K78" s="197">
        <v>131.97999999999999</v>
      </c>
      <c r="L78" s="197">
        <v>142.76</v>
      </c>
      <c r="M78" s="197">
        <v>24.95</v>
      </c>
      <c r="N78" s="197"/>
      <c r="O78" s="197"/>
      <c r="P78" s="197">
        <v>-11.37</v>
      </c>
      <c r="Q78" s="197">
        <v>655.51</v>
      </c>
      <c r="R78" s="197"/>
      <c r="S78" s="197">
        <v>181.73</v>
      </c>
      <c r="T78" s="197"/>
      <c r="U78" s="197">
        <v>170</v>
      </c>
      <c r="V78" s="191">
        <f t="shared" si="6"/>
        <v>2095.5500000000002</v>
      </c>
      <c r="W78" s="188">
        <f t="shared" si="9"/>
        <v>-2095.5500000000002</v>
      </c>
      <c r="X78" s="153"/>
    </row>
    <row r="79" spans="1:26" s="48" customFormat="1" ht="30" customHeight="1" x14ac:dyDescent="0.35">
      <c r="A79" s="169">
        <v>78</v>
      </c>
      <c r="B79" s="185"/>
      <c r="C79" s="186"/>
      <c r="D79" s="187" t="s">
        <v>114</v>
      </c>
      <c r="E79" s="186"/>
      <c r="F79" s="311"/>
      <c r="G79" s="152"/>
      <c r="H79" s="189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1"/>
      <c r="W79" s="188"/>
      <c r="X79" s="152"/>
    </row>
    <row r="80" spans="1:26" s="70" customFormat="1" ht="30" customHeight="1" x14ac:dyDescent="0.35">
      <c r="A80" s="169">
        <v>79</v>
      </c>
      <c r="B80" s="218"/>
      <c r="C80" s="200"/>
      <c r="D80" s="202" t="s">
        <v>25</v>
      </c>
      <c r="E80" s="200"/>
      <c r="F80" s="312"/>
      <c r="G80" s="153"/>
      <c r="H80" s="23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1"/>
      <c r="W80" s="188"/>
      <c r="X80" s="153"/>
    </row>
    <row r="81" spans="1:24" s="48" customFormat="1" ht="30" customHeight="1" x14ac:dyDescent="0.35">
      <c r="A81" s="169">
        <v>80</v>
      </c>
      <c r="B81" s="185"/>
      <c r="C81" s="186"/>
      <c r="D81" s="187" t="s">
        <v>65</v>
      </c>
      <c r="E81" s="186"/>
      <c r="F81" s="311"/>
      <c r="G81" s="152"/>
      <c r="H81" s="189"/>
      <c r="I81" s="190"/>
      <c r="J81" s="190"/>
      <c r="K81" s="190"/>
      <c r="L81" s="190"/>
      <c r="M81" s="190"/>
      <c r="N81" s="190"/>
      <c r="O81" s="190"/>
      <c r="P81" s="190">
        <v>19.989999999999998</v>
      </c>
      <c r="Q81" s="190"/>
      <c r="R81" s="190"/>
      <c r="S81" s="190"/>
      <c r="T81" s="190"/>
      <c r="U81" s="190"/>
      <c r="V81" s="191"/>
      <c r="W81" s="188"/>
      <c r="X81" s="152"/>
    </row>
    <row r="82" spans="1:24" s="70" customFormat="1" ht="30" customHeight="1" x14ac:dyDescent="0.35">
      <c r="A82" s="169">
        <v>81</v>
      </c>
      <c r="B82" s="218"/>
      <c r="C82" s="200"/>
      <c r="D82" s="202" t="s">
        <v>78</v>
      </c>
      <c r="E82" s="200"/>
      <c r="F82" s="330"/>
      <c r="G82" s="331"/>
      <c r="H82" s="239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60"/>
      <c r="W82" s="260"/>
      <c r="X82" s="153"/>
    </row>
    <row r="83" spans="1:24" s="48" customFormat="1" ht="30" customHeight="1" x14ac:dyDescent="0.35">
      <c r="A83" s="169">
        <v>82</v>
      </c>
      <c r="B83" s="185"/>
      <c r="C83" s="231" t="s">
        <v>80</v>
      </c>
      <c r="D83" s="187"/>
      <c r="E83" s="186"/>
      <c r="F83" s="329">
        <v>2000</v>
      </c>
      <c r="G83" s="279">
        <v>4000</v>
      </c>
      <c r="H83" s="243">
        <f>SUM(H78:H82)</f>
        <v>288.27999999999997</v>
      </c>
      <c r="I83" s="243">
        <f>SUM(I78:I82)</f>
        <v>86.28</v>
      </c>
      <c r="J83" s="243">
        <f>SUM(J78:J82)</f>
        <v>425.43</v>
      </c>
      <c r="K83" s="243">
        <f>SUM(K78:K82)</f>
        <v>131.97999999999999</v>
      </c>
      <c r="L83" s="243">
        <f t="shared" ref="L83:U83" si="10">SUM(L78:L82)</f>
        <v>142.76</v>
      </c>
      <c r="M83" s="243">
        <f t="shared" si="10"/>
        <v>24.95</v>
      </c>
      <c r="N83" s="243"/>
      <c r="O83" s="243"/>
      <c r="P83" s="243">
        <f t="shared" si="10"/>
        <v>8.6199999999999992</v>
      </c>
      <c r="Q83" s="243">
        <f t="shared" si="10"/>
        <v>655.51</v>
      </c>
      <c r="R83" s="243">
        <f t="shared" si="10"/>
        <v>0</v>
      </c>
      <c r="S83" s="243">
        <f t="shared" si="10"/>
        <v>181.73</v>
      </c>
      <c r="T83" s="243">
        <f t="shared" si="10"/>
        <v>0</v>
      </c>
      <c r="U83" s="243">
        <f t="shared" si="10"/>
        <v>170</v>
      </c>
      <c r="V83" s="262">
        <f t="shared" si="6"/>
        <v>2115.54</v>
      </c>
      <c r="W83" s="263">
        <f t="shared" si="9"/>
        <v>1884.46</v>
      </c>
      <c r="X83" s="152"/>
    </row>
    <row r="84" spans="1:24" s="70" customFormat="1" ht="30" customHeight="1" x14ac:dyDescent="0.35">
      <c r="A84" s="169">
        <v>83</v>
      </c>
      <c r="B84" s="218"/>
      <c r="C84" s="200" t="s">
        <v>59</v>
      </c>
      <c r="D84" s="200"/>
      <c r="E84" s="200"/>
      <c r="F84" s="312"/>
      <c r="G84" s="153"/>
      <c r="H84" s="15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91"/>
      <c r="W84" s="188"/>
      <c r="X84" s="153"/>
    </row>
    <row r="85" spans="1:24" s="48" customFormat="1" ht="30" customHeight="1" x14ac:dyDescent="0.35">
      <c r="A85" s="169">
        <v>84</v>
      </c>
      <c r="B85" s="185"/>
      <c r="C85" s="186"/>
      <c r="D85" s="187" t="s">
        <v>60</v>
      </c>
      <c r="E85" s="186"/>
      <c r="F85" s="311"/>
      <c r="G85" s="152"/>
      <c r="H85" s="222">
        <v>119.97</v>
      </c>
      <c r="I85" s="223">
        <v>130.25</v>
      </c>
      <c r="J85" s="223">
        <v>111.49</v>
      </c>
      <c r="K85" s="223">
        <v>87.86</v>
      </c>
      <c r="L85" s="223">
        <v>69.209999999999994</v>
      </c>
      <c r="M85" s="223">
        <v>56.77</v>
      </c>
      <c r="N85" s="223"/>
      <c r="O85" s="223"/>
      <c r="P85" s="223">
        <v>67.13</v>
      </c>
      <c r="Q85" s="223">
        <v>62.06</v>
      </c>
      <c r="R85" s="223">
        <v>60.68</v>
      </c>
      <c r="S85" s="223">
        <v>73.5</v>
      </c>
      <c r="T85" s="223">
        <v>87.51</v>
      </c>
      <c r="U85" s="294">
        <v>90</v>
      </c>
      <c r="V85" s="191">
        <f t="shared" si="6"/>
        <v>1016.43</v>
      </c>
      <c r="W85" s="188">
        <f t="shared" si="9"/>
        <v>-1016.43</v>
      </c>
      <c r="X85" s="152"/>
    </row>
    <row r="86" spans="1:24" s="70" customFormat="1" ht="30" customHeight="1" x14ac:dyDescent="0.35">
      <c r="A86" s="169">
        <v>85</v>
      </c>
      <c r="B86" s="218"/>
      <c r="C86" s="200"/>
      <c r="D86" s="202" t="s">
        <v>21</v>
      </c>
      <c r="E86" s="200"/>
      <c r="F86" s="312"/>
      <c r="G86" s="153"/>
      <c r="H86" s="220">
        <v>687.7</v>
      </c>
      <c r="I86" s="221">
        <v>691.29</v>
      </c>
      <c r="J86" s="221">
        <v>553.29</v>
      </c>
      <c r="K86" s="221"/>
      <c r="L86" s="221">
        <v>107.68</v>
      </c>
      <c r="M86" s="221"/>
      <c r="N86" s="221"/>
      <c r="O86" s="221"/>
      <c r="P86" s="221"/>
      <c r="Q86" s="221"/>
      <c r="R86" s="221"/>
      <c r="S86" s="221"/>
      <c r="T86" s="221"/>
      <c r="U86" s="297">
        <v>500</v>
      </c>
      <c r="V86" s="191">
        <f t="shared" si="6"/>
        <v>2539.96</v>
      </c>
      <c r="W86" s="188">
        <f t="shared" si="9"/>
        <v>-2539.96</v>
      </c>
      <c r="X86" s="153"/>
    </row>
    <row r="87" spans="1:24" s="48" customFormat="1" ht="30" customHeight="1" x14ac:dyDescent="0.35">
      <c r="A87" s="169">
        <v>86</v>
      </c>
      <c r="B87" s="264"/>
      <c r="C87" s="186"/>
      <c r="D87" s="187" t="s">
        <v>102</v>
      </c>
      <c r="E87" s="186"/>
      <c r="F87" s="311"/>
      <c r="G87" s="152"/>
      <c r="H87" s="222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>
        <v>38.020000000000003</v>
      </c>
      <c r="T87" s="223"/>
      <c r="U87" s="223">
        <v>1200</v>
      </c>
      <c r="V87" s="191">
        <f t="shared" si="6"/>
        <v>1238.02</v>
      </c>
      <c r="W87" s="188">
        <f t="shared" si="9"/>
        <v>-1238.02</v>
      </c>
      <c r="X87" s="152"/>
    </row>
    <row r="88" spans="1:24" s="70" customFormat="1" ht="30" customHeight="1" x14ac:dyDescent="0.35">
      <c r="A88" s="169">
        <v>87</v>
      </c>
      <c r="B88" s="265"/>
      <c r="C88" s="200"/>
      <c r="D88" s="202" t="s">
        <v>24</v>
      </c>
      <c r="E88" s="200"/>
      <c r="F88" s="330"/>
      <c r="G88" s="331"/>
      <c r="H88" s="224">
        <v>98.41</v>
      </c>
      <c r="I88" s="225">
        <v>91.38</v>
      </c>
      <c r="J88" s="225">
        <v>97.77</v>
      </c>
      <c r="K88" s="225">
        <v>91.13</v>
      </c>
      <c r="L88" s="225">
        <v>91.08</v>
      </c>
      <c r="M88" s="225">
        <v>93.63</v>
      </c>
      <c r="N88" s="225"/>
      <c r="O88" s="225"/>
      <c r="P88" s="225">
        <v>95</v>
      </c>
      <c r="Q88" s="225">
        <v>95.32</v>
      </c>
      <c r="R88" s="225">
        <v>95.33</v>
      </c>
      <c r="S88" s="225">
        <v>95.42</v>
      </c>
      <c r="T88" s="225">
        <v>123.02</v>
      </c>
      <c r="U88" s="293">
        <v>100</v>
      </c>
      <c r="V88" s="260">
        <f t="shared" si="6"/>
        <v>1167.49</v>
      </c>
      <c r="W88" s="260">
        <f t="shared" si="9"/>
        <v>-1167.49</v>
      </c>
      <c r="X88" s="153"/>
    </row>
    <row r="89" spans="1:24" s="48" customFormat="1" ht="30" customHeight="1" thickBot="1" x14ac:dyDescent="0.4">
      <c r="A89" s="169">
        <v>88</v>
      </c>
      <c r="B89" s="241"/>
      <c r="C89" s="211" t="s">
        <v>70</v>
      </c>
      <c r="D89" s="266"/>
      <c r="E89" s="266"/>
      <c r="F89" s="332">
        <v>7500</v>
      </c>
      <c r="G89" s="327">
        <v>9500</v>
      </c>
      <c r="H89" s="267">
        <f>SUM(H85:H88)</f>
        <v>906.08</v>
      </c>
      <c r="I89" s="267">
        <f>SUM(I85:I88)</f>
        <v>912.92</v>
      </c>
      <c r="J89" s="267">
        <f>SUM(J85:J88)</f>
        <v>762.55</v>
      </c>
      <c r="K89" s="267">
        <f>SUM(K85:K88)</f>
        <v>178.99</v>
      </c>
      <c r="L89" s="267">
        <f t="shared" ref="L89:U89" si="11">SUM(L85:L88)</f>
        <v>267.96999999999997</v>
      </c>
      <c r="M89" s="267">
        <f t="shared" si="11"/>
        <v>150.4</v>
      </c>
      <c r="N89" s="267"/>
      <c r="O89" s="267"/>
      <c r="P89" s="267">
        <f t="shared" si="11"/>
        <v>162.13</v>
      </c>
      <c r="Q89" s="267">
        <f t="shared" si="11"/>
        <v>157.38</v>
      </c>
      <c r="R89" s="267">
        <f t="shared" si="11"/>
        <v>156.01</v>
      </c>
      <c r="S89" s="267">
        <f t="shared" si="11"/>
        <v>206.94</v>
      </c>
      <c r="T89" s="267">
        <f t="shared" si="11"/>
        <v>210.53</v>
      </c>
      <c r="U89" s="267">
        <f t="shared" si="11"/>
        <v>1890</v>
      </c>
      <c r="V89" s="268">
        <f t="shared" si="6"/>
        <v>5961.9000000000005</v>
      </c>
      <c r="W89" s="268">
        <f t="shared" si="9"/>
        <v>3538.0999999999995</v>
      </c>
      <c r="X89" s="152"/>
    </row>
    <row r="90" spans="1:24" s="70" customFormat="1" ht="30" customHeight="1" thickTop="1" thickBot="1" x14ac:dyDescent="0.4">
      <c r="A90" s="169">
        <v>89</v>
      </c>
      <c r="B90" s="269" t="s">
        <v>81</v>
      </c>
      <c r="C90" s="270"/>
      <c r="D90" s="270"/>
      <c r="E90" s="300"/>
      <c r="F90" s="154">
        <f t="shared" ref="F90:U90" si="12">SUM(F17,F22,F23,F34,F35,F36,F37,F56,F57,F58,F59,F60,F61,F62,F63,F64,F65,F76,F83,F89)</f>
        <v>473112</v>
      </c>
      <c r="G90" s="154">
        <f t="shared" si="12"/>
        <v>482520</v>
      </c>
      <c r="H90" s="154">
        <f t="shared" si="12"/>
        <v>65953.72</v>
      </c>
      <c r="I90" s="154">
        <f t="shared" si="12"/>
        <v>31639.729999999996</v>
      </c>
      <c r="J90" s="154">
        <f t="shared" si="12"/>
        <v>36238.880000000012</v>
      </c>
      <c r="K90" s="154">
        <f t="shared" si="12"/>
        <v>72963.48</v>
      </c>
      <c r="L90" s="154">
        <f t="shared" si="12"/>
        <v>42844.29</v>
      </c>
      <c r="M90" s="154">
        <f t="shared" si="12"/>
        <v>14886.860000000002</v>
      </c>
      <c r="N90" s="154"/>
      <c r="O90" s="154"/>
      <c r="P90" s="154">
        <f t="shared" si="12"/>
        <v>40606.9</v>
      </c>
      <c r="Q90" s="154">
        <f t="shared" si="12"/>
        <v>22618.969999999998</v>
      </c>
      <c r="R90" s="154">
        <f t="shared" si="12"/>
        <v>18463.099999999999</v>
      </c>
      <c r="S90" s="154">
        <f t="shared" si="12"/>
        <v>22475.78</v>
      </c>
      <c r="T90" s="154">
        <f t="shared" si="12"/>
        <v>15847.39</v>
      </c>
      <c r="U90" s="154">
        <f t="shared" si="12"/>
        <v>54398.740000000005</v>
      </c>
      <c r="V90" s="272">
        <f t="shared" si="6"/>
        <v>438937.83999999997</v>
      </c>
      <c r="W90" s="272">
        <f t="shared" si="9"/>
        <v>43582.160000000033</v>
      </c>
      <c r="X90" s="154"/>
    </row>
    <row r="91" spans="1:24" s="70" customFormat="1" ht="30" customHeight="1" thickTop="1" x14ac:dyDescent="0.35">
      <c r="A91" s="79"/>
      <c r="B91" s="155"/>
      <c r="C91" s="156"/>
      <c r="D91" s="156"/>
      <c r="E91" s="157"/>
      <c r="F91" s="157"/>
      <c r="G91" s="153"/>
      <c r="H91" s="158"/>
      <c r="I91" s="158"/>
      <c r="J91" s="151"/>
      <c r="K91" s="15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49"/>
      <c r="W91" s="150"/>
      <c r="X91" s="80"/>
    </row>
    <row r="92" spans="1:24" x14ac:dyDescent="0.35">
      <c r="A92" s="47"/>
      <c r="B92" s="159"/>
      <c r="C92" s="159"/>
      <c r="D92" s="159"/>
      <c r="E92" s="159"/>
      <c r="F92" s="160"/>
      <c r="G92" s="152"/>
      <c r="H92" s="161"/>
      <c r="I92" s="162"/>
      <c r="J92" s="106"/>
      <c r="K92" s="106"/>
      <c r="L92" s="106"/>
      <c r="M92" s="106"/>
      <c r="N92" s="106"/>
      <c r="O92" s="106"/>
      <c r="P92" s="106"/>
      <c r="Q92" s="106"/>
      <c r="R92" s="288"/>
      <c r="S92" s="333"/>
      <c r="T92" s="288"/>
      <c r="U92" s="106"/>
      <c r="V92" s="105"/>
      <c r="W92" s="107"/>
    </row>
    <row r="93" spans="1:24" x14ac:dyDescent="0.35">
      <c r="B93" s="159"/>
      <c r="C93" s="159"/>
      <c r="D93" s="159"/>
      <c r="E93" s="159"/>
      <c r="F93" s="334" t="s">
        <v>189</v>
      </c>
      <c r="G93" s="334" t="s">
        <v>192</v>
      </c>
      <c r="H93" s="334" t="s">
        <v>193</v>
      </c>
      <c r="I93" s="334" t="s">
        <v>190</v>
      </c>
      <c r="J93" s="334" t="s">
        <v>189</v>
      </c>
      <c r="K93" s="334"/>
      <c r="L93" s="334"/>
      <c r="M93" s="334"/>
      <c r="N93" s="334"/>
      <c r="O93" s="334"/>
      <c r="P93" s="334" t="s">
        <v>132</v>
      </c>
      <c r="Q93" s="334" t="s">
        <v>132</v>
      </c>
      <c r="R93" s="334"/>
      <c r="S93" s="334"/>
      <c r="V93" s="81"/>
      <c r="W93" s="84"/>
    </row>
    <row r="94" spans="1:24" x14ac:dyDescent="0.35">
      <c r="B94" s="159"/>
      <c r="C94" s="159"/>
      <c r="D94" s="159"/>
      <c r="E94" s="159" t="s">
        <v>185</v>
      </c>
      <c r="F94" s="335">
        <v>30895</v>
      </c>
      <c r="G94" s="335">
        <v>15000</v>
      </c>
      <c r="H94" s="335">
        <v>47879</v>
      </c>
      <c r="I94" s="335">
        <v>33867.440000000002</v>
      </c>
      <c r="J94" s="335">
        <f>SUM(F94+G94+H94-I94)</f>
        <v>59906.559999999998</v>
      </c>
      <c r="K94" s="335"/>
      <c r="L94" s="335"/>
      <c r="M94" s="335"/>
      <c r="N94" s="335"/>
      <c r="O94" s="335"/>
      <c r="P94" s="335"/>
      <c r="Q94" s="335"/>
      <c r="R94" s="335"/>
      <c r="S94" s="335"/>
      <c r="V94" s="85"/>
      <c r="W94" s="81"/>
    </row>
    <row r="95" spans="1:24" x14ac:dyDescent="0.35">
      <c r="B95" s="159"/>
      <c r="C95" s="159"/>
      <c r="D95" s="159"/>
      <c r="E95" s="159" t="s">
        <v>186</v>
      </c>
      <c r="F95" s="335">
        <v>5189</v>
      </c>
      <c r="G95" s="335">
        <v>90000</v>
      </c>
      <c r="H95" s="335">
        <v>47879</v>
      </c>
      <c r="I95" s="335">
        <v>0</v>
      </c>
      <c r="J95" s="335">
        <f>SUM(F95+G95+H95-I95)</f>
        <v>143068</v>
      </c>
      <c r="K95" s="335"/>
      <c r="L95" s="335"/>
      <c r="M95" s="335"/>
      <c r="N95" s="335"/>
      <c r="O95" s="335"/>
      <c r="P95" s="335"/>
      <c r="Q95" s="335"/>
      <c r="R95" s="335"/>
      <c r="S95" s="335"/>
    </row>
    <row r="96" spans="1:24" x14ac:dyDescent="0.35">
      <c r="E96" s="159" t="s">
        <v>109</v>
      </c>
      <c r="F96" s="335">
        <v>83432</v>
      </c>
      <c r="G96" s="335">
        <v>0</v>
      </c>
      <c r="H96" s="335">
        <v>0</v>
      </c>
      <c r="I96" s="335">
        <v>3249.25</v>
      </c>
      <c r="J96" s="335">
        <f>SUM(F96+G96+H96-I96)</f>
        <v>80182.75</v>
      </c>
      <c r="K96" s="335"/>
      <c r="L96" s="335"/>
      <c r="M96" s="335"/>
      <c r="N96" s="335"/>
      <c r="O96" s="335"/>
      <c r="P96" s="335"/>
      <c r="Q96" s="335"/>
      <c r="R96" s="335"/>
      <c r="S96" s="335"/>
    </row>
    <row r="97" spans="5:19" x14ac:dyDescent="0.35">
      <c r="E97" s="159" t="s">
        <v>187</v>
      </c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</row>
    <row r="98" spans="5:19" x14ac:dyDescent="0.35">
      <c r="E98" s="159" t="s">
        <v>191</v>
      </c>
      <c r="F98" s="335">
        <v>60000</v>
      </c>
      <c r="G98" s="335">
        <v>69522</v>
      </c>
      <c r="H98" s="335">
        <v>8500</v>
      </c>
      <c r="I98" s="335">
        <v>103870</v>
      </c>
      <c r="J98" s="335">
        <f>SUM(F98+G98+H98-I98)</f>
        <v>34152</v>
      </c>
      <c r="K98" s="335"/>
      <c r="L98" s="335"/>
      <c r="M98" s="335"/>
      <c r="N98" s="335"/>
      <c r="O98" s="335"/>
      <c r="P98" s="335"/>
      <c r="Q98" s="335"/>
      <c r="R98" s="335"/>
      <c r="S98" s="335"/>
    </row>
    <row r="99" spans="5:19" x14ac:dyDescent="0.35">
      <c r="E99" s="46" t="s">
        <v>188</v>
      </c>
      <c r="J99" s="159"/>
      <c r="K99" s="335"/>
      <c r="L99" s="335"/>
      <c r="M99" s="335"/>
      <c r="N99" s="335"/>
      <c r="O99" s="335"/>
      <c r="P99" s="335"/>
      <c r="Q99" s="335"/>
      <c r="R99" s="335"/>
      <c r="S99" s="335"/>
    </row>
    <row r="100" spans="5:19" x14ac:dyDescent="0.35"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</sheetData>
  <printOptions horizontalCentered="1"/>
  <pageMargins left="0.25" right="0.25" top="0.5" bottom="0.5" header="0.3" footer="0.3"/>
  <pageSetup scale="43" fitToHeight="3" orientation="landscape" r:id="rId1"/>
  <headerFooter>
    <oddHeader xml:space="preserve">&amp;C&amp;"-,Bold"Winter Summer Roads 2020&amp;"-,Regular"
</oddHeader>
  </headerFooter>
  <ignoredErrors>
    <ignoredError sqref="V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31"/>
  <sheetViews>
    <sheetView topLeftCell="E1" zoomScale="39" zoomScaleNormal="39" zoomScalePageLayoutView="30" workbookViewId="0">
      <selection activeCell="O13" sqref="O13"/>
    </sheetView>
  </sheetViews>
  <sheetFormatPr defaultColWidth="9.140625" defaultRowHeight="31.5" x14ac:dyDescent="0.5"/>
  <cols>
    <col min="1" max="1" width="2.85546875" style="5" customWidth="1"/>
    <col min="2" max="2" width="5.7109375" style="5" customWidth="1"/>
    <col min="3" max="3" width="40.7109375" style="5" customWidth="1"/>
    <col min="4" max="4" width="81.140625" style="5" customWidth="1"/>
    <col min="5" max="5" width="38.85546875" style="2" customWidth="1"/>
    <col min="6" max="6" width="43.5703125" style="2" customWidth="1"/>
    <col min="7" max="7" width="38.28515625" style="2" customWidth="1"/>
    <col min="8" max="8" width="46.28515625" style="2" customWidth="1"/>
    <col min="9" max="9" width="39.42578125" style="2" customWidth="1"/>
    <col min="10" max="10" width="38.28515625" style="2" customWidth="1"/>
    <col min="11" max="11" width="43.28515625" style="2" customWidth="1"/>
    <col min="12" max="13" width="41" style="2" customWidth="1"/>
    <col min="14" max="14" width="42" style="2" customWidth="1"/>
    <col min="15" max="15" width="42.42578125" style="2" customWidth="1"/>
    <col min="16" max="16" width="37" style="2" customWidth="1"/>
    <col min="17" max="17" width="34.28515625" style="2" customWidth="1"/>
    <col min="18" max="18" width="45.28515625" style="2" customWidth="1"/>
    <col min="19" max="19" width="41.28515625" style="2" customWidth="1"/>
    <col min="20" max="20" width="36.85546875" style="2" customWidth="1"/>
    <col min="21" max="21" width="42.7109375" style="2" customWidth="1"/>
    <col min="22" max="22" width="45.85546875" style="2" customWidth="1"/>
    <col min="23" max="23" width="170.85546875" style="2" customWidth="1"/>
    <col min="24" max="16384" width="9.140625" style="2"/>
  </cols>
  <sheetData>
    <row r="1" spans="1:27" s="4" customFormat="1" x14ac:dyDescent="0.5">
      <c r="A1" s="113"/>
      <c r="B1" s="113"/>
      <c r="C1" s="113"/>
      <c r="D1" s="113"/>
      <c r="E1" s="114"/>
      <c r="F1" s="115">
        <v>43850</v>
      </c>
      <c r="G1" s="115">
        <v>43881</v>
      </c>
      <c r="H1" s="115">
        <v>43910</v>
      </c>
      <c r="I1" s="115">
        <v>43922</v>
      </c>
      <c r="J1" s="115">
        <v>43968</v>
      </c>
      <c r="K1" s="115">
        <v>43999</v>
      </c>
      <c r="L1" s="115">
        <v>43647</v>
      </c>
      <c r="M1" s="115">
        <v>43694</v>
      </c>
      <c r="N1" s="115">
        <v>43725</v>
      </c>
      <c r="O1" s="115">
        <v>43755</v>
      </c>
      <c r="P1" s="116">
        <v>43770</v>
      </c>
      <c r="Q1" s="116">
        <v>43800</v>
      </c>
      <c r="R1" s="116" t="s">
        <v>47</v>
      </c>
      <c r="S1" s="116"/>
      <c r="T1" s="116"/>
      <c r="U1" s="117" t="s">
        <v>52</v>
      </c>
      <c r="V1" s="115"/>
      <c r="W1" s="115"/>
      <c r="X1" s="3"/>
      <c r="Y1" s="3"/>
      <c r="Z1" s="3"/>
      <c r="AA1" s="3"/>
    </row>
    <row r="2" spans="1:27" ht="50.1" customHeight="1" x14ac:dyDescent="0.5">
      <c r="A2" s="118" t="s">
        <v>0</v>
      </c>
      <c r="B2" s="119"/>
      <c r="C2" s="119"/>
      <c r="D2" s="119"/>
      <c r="E2" s="120"/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4">
        <f t="shared" ref="R2:R19" si="0">SUM(F2:Q2)</f>
        <v>0</v>
      </c>
      <c r="S2" s="125"/>
      <c r="T2" s="125"/>
      <c r="U2" s="121"/>
      <c r="V2" s="122"/>
      <c r="W2" s="126"/>
      <c r="X2" s="1"/>
      <c r="Y2" s="1"/>
      <c r="Z2" s="1"/>
      <c r="AA2" s="1"/>
    </row>
    <row r="3" spans="1:27" ht="50.1" customHeight="1" x14ac:dyDescent="0.5">
      <c r="A3" s="127"/>
      <c r="B3" s="128"/>
      <c r="C3" s="128"/>
      <c r="D3" s="128"/>
      <c r="E3" s="129"/>
      <c r="F3" s="129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31"/>
      <c r="R3" s="124">
        <f t="shared" si="0"/>
        <v>0</v>
      </c>
      <c r="S3" s="124"/>
      <c r="T3" s="124"/>
      <c r="U3" s="129"/>
      <c r="V3" s="130"/>
      <c r="W3" s="132"/>
      <c r="X3" s="1"/>
      <c r="Y3" s="1"/>
      <c r="Z3" s="1"/>
      <c r="AA3" s="1"/>
    </row>
    <row r="4" spans="1:27" ht="50.1" customHeight="1" x14ac:dyDescent="0.5">
      <c r="A4" s="127"/>
      <c r="B4" s="128"/>
      <c r="C4" s="128" t="s">
        <v>1</v>
      </c>
      <c r="D4" s="128"/>
      <c r="E4" s="129" t="s">
        <v>103</v>
      </c>
      <c r="F4" s="129"/>
      <c r="G4" s="130"/>
      <c r="H4" s="133"/>
      <c r="I4" s="130"/>
      <c r="J4" s="130"/>
      <c r="K4" s="134"/>
      <c r="L4" s="134"/>
      <c r="M4" s="134"/>
      <c r="N4" s="134"/>
      <c r="O4" s="134"/>
      <c r="P4" s="135"/>
      <c r="Q4" s="135"/>
      <c r="R4" s="124">
        <f t="shared" si="0"/>
        <v>0</v>
      </c>
      <c r="S4" s="124"/>
      <c r="T4" s="124"/>
      <c r="U4" s="129"/>
      <c r="V4" s="130"/>
      <c r="W4" s="132"/>
      <c r="X4" s="1"/>
      <c r="Y4" s="1"/>
      <c r="Z4" s="1"/>
      <c r="AA4" s="1"/>
    </row>
    <row r="5" spans="1:27" ht="50.1" customHeight="1" x14ac:dyDescent="0.5">
      <c r="A5" s="127"/>
      <c r="B5" s="128"/>
      <c r="C5" s="128"/>
      <c r="D5" s="128"/>
      <c r="E5" s="129" t="s">
        <v>104</v>
      </c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1"/>
      <c r="R5" s="124">
        <f t="shared" si="0"/>
        <v>0</v>
      </c>
      <c r="S5" s="124"/>
      <c r="T5" s="124"/>
      <c r="U5" s="129"/>
      <c r="V5" s="130"/>
      <c r="W5" s="132"/>
      <c r="X5" s="1"/>
      <c r="Y5" s="1"/>
      <c r="Z5" s="1"/>
      <c r="AA5" s="1"/>
    </row>
    <row r="6" spans="1:27" ht="50.1" customHeight="1" x14ac:dyDescent="0.5">
      <c r="A6" s="127"/>
      <c r="B6" s="128"/>
      <c r="C6" s="128" t="s">
        <v>66</v>
      </c>
      <c r="D6" s="128"/>
      <c r="E6" s="129"/>
      <c r="F6" s="136"/>
      <c r="G6" s="133"/>
      <c r="H6" s="133"/>
      <c r="I6" s="133"/>
      <c r="J6" s="133">
        <v>4296.75</v>
      </c>
      <c r="K6" s="133"/>
      <c r="L6" s="133"/>
      <c r="M6" s="133"/>
      <c r="N6" s="133"/>
      <c r="O6" s="133"/>
      <c r="P6" s="137"/>
      <c r="Q6" s="137"/>
      <c r="R6" s="124">
        <f t="shared" si="0"/>
        <v>4296.75</v>
      </c>
      <c r="S6" s="124"/>
      <c r="T6" s="124"/>
      <c r="U6" s="136"/>
      <c r="V6" s="133"/>
      <c r="W6" s="138"/>
      <c r="X6" s="1"/>
      <c r="Y6" s="1"/>
      <c r="Z6" s="1"/>
      <c r="AA6" s="1"/>
    </row>
    <row r="7" spans="1:27" ht="50.1" customHeight="1" x14ac:dyDescent="0.5">
      <c r="A7" s="127"/>
      <c r="B7" s="128"/>
      <c r="C7" s="128" t="s">
        <v>2</v>
      </c>
      <c r="D7" s="128"/>
      <c r="E7" s="129"/>
      <c r="F7" s="136">
        <v>18719.8</v>
      </c>
      <c r="G7" s="133"/>
      <c r="H7" s="133"/>
      <c r="I7" s="133"/>
      <c r="J7" s="133"/>
      <c r="K7" s="133"/>
      <c r="L7" s="133"/>
      <c r="M7" s="133"/>
      <c r="N7" s="133"/>
      <c r="O7" s="133"/>
      <c r="P7" s="137"/>
      <c r="Q7" s="137"/>
      <c r="R7" s="124">
        <f t="shared" si="0"/>
        <v>18719.8</v>
      </c>
      <c r="S7" s="124"/>
      <c r="T7" s="124"/>
      <c r="U7" s="136"/>
      <c r="V7" s="133"/>
      <c r="W7" s="138"/>
      <c r="X7" s="1"/>
      <c r="Y7" s="1"/>
      <c r="Z7" s="1"/>
      <c r="AA7" s="1"/>
    </row>
    <row r="8" spans="1:27" ht="50.1" customHeight="1" x14ac:dyDescent="0.5">
      <c r="A8" s="127"/>
      <c r="B8" s="128"/>
      <c r="C8" s="128" t="s">
        <v>106</v>
      </c>
      <c r="D8" s="128"/>
      <c r="E8" s="129"/>
      <c r="F8" s="136"/>
      <c r="G8" s="133"/>
      <c r="H8" s="133"/>
      <c r="I8" s="133"/>
      <c r="J8" s="133"/>
      <c r="K8" s="133"/>
      <c r="L8" s="133"/>
      <c r="M8" s="133"/>
      <c r="N8" s="133"/>
      <c r="O8" s="133"/>
      <c r="P8" s="137"/>
      <c r="Q8" s="137"/>
      <c r="R8" s="124">
        <f t="shared" si="0"/>
        <v>0</v>
      </c>
      <c r="S8" s="124"/>
      <c r="T8" s="124"/>
      <c r="U8" s="136"/>
      <c r="V8" s="133"/>
      <c r="W8" s="138"/>
      <c r="X8" s="1"/>
      <c r="Y8" s="1"/>
      <c r="Z8" s="1"/>
      <c r="AA8" s="1"/>
    </row>
    <row r="9" spans="1:27" ht="50.1" customHeight="1" x14ac:dyDescent="0.5">
      <c r="A9" s="127"/>
      <c r="B9" s="128"/>
      <c r="C9" s="128"/>
      <c r="D9" s="128"/>
      <c r="E9" s="129"/>
      <c r="F9" s="136"/>
      <c r="G9" s="133"/>
      <c r="H9" s="133"/>
      <c r="I9" s="133"/>
      <c r="J9" s="133"/>
      <c r="K9" s="133"/>
      <c r="L9" s="133"/>
      <c r="M9" s="133"/>
      <c r="N9" s="139"/>
      <c r="O9" s="139"/>
      <c r="P9" s="140"/>
      <c r="Q9" s="140"/>
      <c r="R9" s="124">
        <f t="shared" si="0"/>
        <v>0</v>
      </c>
      <c r="S9" s="124"/>
      <c r="T9" s="124"/>
      <c r="U9" s="136"/>
      <c r="V9" s="133"/>
      <c r="W9" s="138"/>
      <c r="X9" s="1"/>
      <c r="Y9" s="1"/>
      <c r="Z9" s="1"/>
      <c r="AA9" s="1"/>
    </row>
    <row r="10" spans="1:27" ht="50.1" customHeight="1" x14ac:dyDescent="0.5">
      <c r="A10" s="127"/>
      <c r="B10" s="128"/>
      <c r="C10" s="128" t="s">
        <v>3</v>
      </c>
      <c r="D10" s="128"/>
      <c r="E10" s="129"/>
      <c r="F10" s="136"/>
      <c r="G10" s="133"/>
      <c r="H10" s="133"/>
      <c r="I10" s="133"/>
      <c r="J10" s="133"/>
      <c r="K10" s="133"/>
      <c r="L10" s="133"/>
      <c r="M10" s="133"/>
      <c r="N10" s="133"/>
      <c r="O10" s="133"/>
      <c r="P10" s="137"/>
      <c r="Q10" s="137"/>
      <c r="R10" s="124">
        <f t="shared" si="0"/>
        <v>0</v>
      </c>
      <c r="S10" s="124"/>
      <c r="T10" s="124"/>
      <c r="U10" s="136"/>
      <c r="V10" s="133"/>
      <c r="W10" s="138"/>
      <c r="X10" s="1"/>
      <c r="Y10" s="1"/>
      <c r="Z10" s="1"/>
      <c r="AA10" s="1"/>
    </row>
    <row r="11" spans="1:27" ht="50.1" customHeight="1" x14ac:dyDescent="0.5">
      <c r="A11" s="127"/>
      <c r="B11" s="128"/>
      <c r="C11" s="128"/>
      <c r="D11" s="128" t="s">
        <v>31</v>
      </c>
      <c r="E11" s="129"/>
      <c r="F11" s="136"/>
      <c r="G11" s="133"/>
      <c r="H11" s="133"/>
      <c r="I11" s="133"/>
      <c r="J11" s="133"/>
      <c r="K11" s="133"/>
      <c r="L11" s="133"/>
      <c r="M11" s="133"/>
      <c r="N11" s="133"/>
      <c r="O11" s="133"/>
      <c r="P11" s="137"/>
      <c r="Q11" s="137"/>
      <c r="R11" s="124">
        <f t="shared" si="0"/>
        <v>0</v>
      </c>
      <c r="S11" s="124"/>
      <c r="T11" s="124"/>
      <c r="U11" s="136"/>
      <c r="V11" s="133"/>
      <c r="W11" s="138"/>
      <c r="X11" s="1"/>
      <c r="Y11" s="1"/>
      <c r="Z11" s="1"/>
      <c r="AA11" s="1"/>
    </row>
    <row r="12" spans="1:27" ht="50.1" customHeight="1" x14ac:dyDescent="0.5">
      <c r="A12" s="127"/>
      <c r="B12" s="128"/>
      <c r="C12" s="128"/>
      <c r="D12" s="128" t="s">
        <v>133</v>
      </c>
      <c r="E12" s="129"/>
      <c r="F12" s="136"/>
      <c r="G12" s="133"/>
      <c r="H12" s="133"/>
      <c r="I12" s="133"/>
      <c r="J12" s="133"/>
      <c r="K12" s="133"/>
      <c r="L12" s="133"/>
      <c r="M12" s="133"/>
      <c r="N12" s="133"/>
      <c r="O12" s="133"/>
      <c r="P12" s="137"/>
      <c r="Q12" s="137"/>
      <c r="R12" s="124"/>
      <c r="S12" s="124"/>
      <c r="T12" s="124"/>
      <c r="U12" s="136"/>
      <c r="V12" s="133"/>
      <c r="W12" s="138"/>
      <c r="X12" s="1"/>
      <c r="Y12" s="1"/>
      <c r="Z12" s="1"/>
      <c r="AA12" s="1"/>
    </row>
    <row r="13" spans="1:27" ht="50.1" customHeight="1" x14ac:dyDescent="0.5">
      <c r="A13" s="127"/>
      <c r="B13" s="128"/>
      <c r="C13" s="128" t="s">
        <v>4</v>
      </c>
      <c r="D13" s="128"/>
      <c r="E13" s="129"/>
      <c r="F13" s="136"/>
      <c r="G13" s="133"/>
      <c r="H13" s="133"/>
      <c r="I13" s="133"/>
      <c r="J13" s="133"/>
      <c r="K13" s="133"/>
      <c r="L13" s="133"/>
      <c r="M13" s="133"/>
      <c r="N13" s="133"/>
      <c r="O13" s="133"/>
      <c r="P13" s="137"/>
      <c r="Q13" s="137"/>
      <c r="R13" s="124">
        <f t="shared" si="0"/>
        <v>0</v>
      </c>
      <c r="S13" s="124"/>
      <c r="T13" s="124"/>
      <c r="U13" s="136"/>
      <c r="V13" s="133"/>
      <c r="W13" s="138"/>
      <c r="X13" s="1"/>
      <c r="Y13" s="1"/>
      <c r="Z13" s="1"/>
      <c r="AA13" s="1"/>
    </row>
    <row r="14" spans="1:27" ht="50.1" customHeight="1" x14ac:dyDescent="0.5">
      <c r="A14" s="127"/>
      <c r="B14" s="128"/>
      <c r="C14" s="128" t="s">
        <v>45</v>
      </c>
      <c r="D14" s="128"/>
      <c r="E14" s="129"/>
      <c r="F14" s="136"/>
      <c r="G14" s="133"/>
      <c r="H14" s="133"/>
      <c r="I14" s="133"/>
      <c r="J14" s="133"/>
      <c r="K14" s="133"/>
      <c r="L14" s="133"/>
      <c r="M14" s="133"/>
      <c r="N14" s="133"/>
      <c r="O14" s="133"/>
      <c r="P14" s="137"/>
      <c r="Q14" s="137"/>
      <c r="R14" s="124">
        <f t="shared" si="0"/>
        <v>0</v>
      </c>
      <c r="S14" s="124"/>
      <c r="T14" s="124"/>
      <c r="U14" s="136"/>
      <c r="V14" s="133"/>
      <c r="W14" s="138"/>
      <c r="X14" s="1"/>
      <c r="Y14" s="1"/>
      <c r="Z14" s="1"/>
      <c r="AA14" s="1"/>
    </row>
    <row r="15" spans="1:27" ht="50.1" customHeight="1" x14ac:dyDescent="0.5">
      <c r="A15" s="127"/>
      <c r="B15" s="128"/>
      <c r="C15" s="128" t="s">
        <v>35</v>
      </c>
      <c r="D15" s="128"/>
      <c r="E15" s="129"/>
      <c r="F15" s="136"/>
      <c r="G15" s="133"/>
      <c r="H15" s="133"/>
      <c r="I15" s="133"/>
      <c r="J15" s="133"/>
      <c r="K15" s="133"/>
      <c r="L15" s="133"/>
      <c r="M15" s="133"/>
      <c r="N15" s="139"/>
      <c r="O15" s="139"/>
      <c r="P15" s="140"/>
      <c r="Q15" s="140"/>
      <c r="R15" s="124">
        <f t="shared" si="0"/>
        <v>0</v>
      </c>
      <c r="S15" s="124"/>
      <c r="T15" s="124"/>
      <c r="U15" s="136"/>
      <c r="V15" s="133"/>
      <c r="W15" s="138"/>
      <c r="X15" s="1"/>
      <c r="Y15" s="1"/>
      <c r="Z15" s="1"/>
      <c r="AA15" s="1"/>
    </row>
    <row r="16" spans="1:27" ht="50.1" customHeight="1" x14ac:dyDescent="0.5">
      <c r="A16" s="127"/>
      <c r="B16" s="128"/>
      <c r="C16" s="128"/>
      <c r="D16" s="128"/>
      <c r="E16" s="129"/>
      <c r="F16" s="136"/>
      <c r="G16" s="133"/>
      <c r="H16" s="133"/>
      <c r="I16" s="133"/>
      <c r="J16" s="133"/>
      <c r="K16" s="133"/>
      <c r="L16" s="133"/>
      <c r="M16" s="133"/>
      <c r="N16" s="133"/>
      <c r="O16" s="133"/>
      <c r="P16" s="137"/>
      <c r="Q16" s="137"/>
      <c r="R16" s="124">
        <f t="shared" si="0"/>
        <v>0</v>
      </c>
      <c r="S16" s="124"/>
      <c r="T16" s="124"/>
      <c r="U16" s="136"/>
      <c r="V16" s="133"/>
      <c r="W16" s="138"/>
      <c r="X16" s="1"/>
      <c r="Y16" s="1"/>
      <c r="Z16" s="1"/>
      <c r="AA16" s="1"/>
    </row>
    <row r="17" spans="1:27" ht="50.1" customHeight="1" x14ac:dyDescent="0.5">
      <c r="A17" s="127"/>
      <c r="B17" s="128"/>
      <c r="C17" s="128" t="s">
        <v>62</v>
      </c>
      <c r="D17" s="128"/>
      <c r="E17" s="129"/>
      <c r="F17" s="136"/>
      <c r="G17" s="133" t="s">
        <v>29</v>
      </c>
      <c r="H17" s="133"/>
      <c r="I17" s="133"/>
      <c r="J17" s="133"/>
      <c r="K17" s="133"/>
      <c r="L17" s="139"/>
      <c r="M17" s="133"/>
      <c r="N17" s="133"/>
      <c r="O17" s="133"/>
      <c r="P17" s="137"/>
      <c r="Q17" s="137"/>
      <c r="R17" s="124">
        <f t="shared" si="0"/>
        <v>0</v>
      </c>
      <c r="S17" s="124"/>
      <c r="T17" s="124"/>
      <c r="U17" s="136"/>
      <c r="V17" s="133"/>
      <c r="W17" s="138"/>
      <c r="X17" s="1"/>
      <c r="Y17" s="1"/>
      <c r="Z17" s="1"/>
      <c r="AA17" s="1"/>
    </row>
    <row r="18" spans="1:27" ht="50.1" customHeight="1" x14ac:dyDescent="0.5">
      <c r="A18" s="127"/>
      <c r="B18" s="128"/>
      <c r="C18" s="128"/>
      <c r="D18" s="128"/>
      <c r="E18" s="129"/>
      <c r="F18" s="136"/>
      <c r="G18" s="133"/>
      <c r="H18" s="133"/>
      <c r="I18" s="133"/>
      <c r="J18" s="133"/>
      <c r="K18" s="133"/>
      <c r="L18" s="133"/>
      <c r="M18" s="133"/>
      <c r="N18" s="133"/>
      <c r="O18" s="133"/>
      <c r="P18" s="137"/>
      <c r="Q18" s="137"/>
      <c r="R18" s="124">
        <f t="shared" si="0"/>
        <v>0</v>
      </c>
      <c r="S18" s="124"/>
      <c r="T18" s="124"/>
      <c r="U18" s="136"/>
      <c r="V18" s="133"/>
      <c r="W18" s="138"/>
      <c r="X18" s="1"/>
      <c r="Y18" s="1"/>
      <c r="Z18" s="1"/>
      <c r="AA18" s="1"/>
    </row>
    <row r="19" spans="1:27" ht="50.1" customHeight="1" x14ac:dyDescent="0.5">
      <c r="A19" s="141" t="s">
        <v>5</v>
      </c>
      <c r="B19" s="142"/>
      <c r="C19" s="142"/>
      <c r="D19" s="142"/>
      <c r="E19" s="143">
        <f t="shared" ref="E19:P19" si="1">SUM(E2:E18)</f>
        <v>0</v>
      </c>
      <c r="F19" s="144">
        <f t="shared" si="1"/>
        <v>18719.8</v>
      </c>
      <c r="G19" s="143">
        <f t="shared" si="1"/>
        <v>0</v>
      </c>
      <c r="H19" s="144">
        <f t="shared" si="1"/>
        <v>0</v>
      </c>
      <c r="I19" s="144">
        <f t="shared" si="1"/>
        <v>0</v>
      </c>
      <c r="J19" s="144">
        <f t="shared" si="1"/>
        <v>4296.75</v>
      </c>
      <c r="K19" s="144">
        <f t="shared" si="1"/>
        <v>0</v>
      </c>
      <c r="L19" s="144">
        <f t="shared" si="1"/>
        <v>0</v>
      </c>
      <c r="M19" s="143">
        <f t="shared" si="1"/>
        <v>0</v>
      </c>
      <c r="N19" s="144">
        <f t="shared" si="1"/>
        <v>0</v>
      </c>
      <c r="O19" s="144">
        <f t="shared" si="1"/>
        <v>0</v>
      </c>
      <c r="P19" s="145">
        <f t="shared" si="1"/>
        <v>0</v>
      </c>
      <c r="Q19" s="145"/>
      <c r="R19" s="146">
        <f t="shared" si="0"/>
        <v>23016.55</v>
      </c>
      <c r="S19" s="146"/>
      <c r="T19" s="146"/>
      <c r="U19" s="147"/>
      <c r="V19" s="144">
        <f>SUM(V2:V18)</f>
        <v>0</v>
      </c>
      <c r="W19" s="148"/>
      <c r="X19" s="1"/>
      <c r="Y19" s="1"/>
      <c r="Z19" s="1"/>
      <c r="AA19" s="1"/>
    </row>
    <row r="20" spans="1:27" x14ac:dyDescent="0.5">
      <c r="D20" s="6"/>
    </row>
    <row r="21" spans="1:27" x14ac:dyDescent="0.5">
      <c r="D21" s="1"/>
    </row>
    <row r="22" spans="1:27" x14ac:dyDescent="0.5">
      <c r="D22" s="7"/>
    </row>
    <row r="23" spans="1:27" x14ac:dyDescent="0.5"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7" x14ac:dyDescent="0.5">
      <c r="D24" s="7"/>
    </row>
    <row r="25" spans="1:27" x14ac:dyDescent="0.5">
      <c r="D25" s="7"/>
    </row>
    <row r="26" spans="1:27" x14ac:dyDescent="0.5">
      <c r="D26" s="7"/>
    </row>
    <row r="27" spans="1:27" x14ac:dyDescent="0.5">
      <c r="D27" s="7"/>
    </row>
    <row r="28" spans="1:27" x14ac:dyDescent="0.5">
      <c r="D28" s="7"/>
    </row>
    <row r="29" spans="1:27" x14ac:dyDescent="0.5">
      <c r="D29" s="7"/>
    </row>
    <row r="30" spans="1:27" x14ac:dyDescent="0.5">
      <c r="D30" s="7"/>
    </row>
    <row r="31" spans="1:27" x14ac:dyDescent="0.5">
      <c r="D31" s="7"/>
    </row>
  </sheetData>
  <pageMargins left="0.7" right="0.7" top="0.75" bottom="0.75" header="0.3" footer="0.3"/>
  <pageSetup paperSize="5" scale="27" fitToHeight="0" orientation="landscape" r:id="rId1"/>
  <headerFooter scaleWithDoc="0" alignWithMargins="0">
    <oddHeader>&amp;C&amp;"Arial,Bold"&amp;12 The Town Of Windham Summer/Winter Roads&amp;14
&amp;10 2017 Income/Budget/Fund Worksheet and Report</oddHeader>
    <oddFooter>&amp;C&amp;"Arial,Regular"&amp;8Page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238125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238125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45"/>
  <sheetViews>
    <sheetView topLeftCell="A4" zoomScale="39" zoomScaleNormal="39" zoomScalePageLayoutView="30" workbookViewId="0">
      <selection activeCell="S15" sqref="S15"/>
    </sheetView>
  </sheetViews>
  <sheetFormatPr defaultColWidth="9.140625" defaultRowHeight="31.5" x14ac:dyDescent="0.5"/>
  <cols>
    <col min="1" max="1" width="2.85546875" style="5" customWidth="1"/>
    <col min="2" max="2" width="5.7109375" style="5" customWidth="1"/>
    <col min="3" max="3" width="40.7109375" style="5" customWidth="1"/>
    <col min="4" max="4" width="135.5703125" style="5" customWidth="1"/>
    <col min="5" max="5" width="43.5703125" style="2" hidden="1" customWidth="1"/>
    <col min="6" max="6" width="38.28515625" style="2" hidden="1" customWidth="1"/>
    <col min="7" max="7" width="39" style="2" hidden="1" customWidth="1"/>
    <col min="8" max="8" width="39.42578125" style="2" hidden="1" customWidth="1"/>
    <col min="9" max="9" width="38.28515625" style="2" hidden="1" customWidth="1"/>
    <col min="10" max="10" width="43.28515625" style="2" hidden="1" customWidth="1"/>
    <col min="11" max="12" width="41" style="2" hidden="1" customWidth="1"/>
    <col min="13" max="13" width="42" style="2" hidden="1" customWidth="1"/>
    <col min="14" max="14" width="42.42578125" style="2" hidden="1" customWidth="1"/>
    <col min="15" max="15" width="37" style="2" hidden="1" customWidth="1"/>
    <col min="16" max="16" width="34.28515625" style="2" hidden="1" customWidth="1"/>
    <col min="17" max="18" width="42.7109375" style="2" customWidth="1"/>
    <col min="19" max="19" width="99" style="2" customWidth="1"/>
    <col min="20" max="20" width="170.85546875" style="2" customWidth="1"/>
    <col min="21" max="16384" width="9.140625" style="2"/>
  </cols>
  <sheetData>
    <row r="1" spans="1:24" s="4" customFormat="1" ht="45" x14ac:dyDescent="0.75">
      <c r="A1" s="21"/>
      <c r="B1" s="21"/>
      <c r="C1" s="21"/>
      <c r="D1" s="55" t="s">
        <v>113</v>
      </c>
      <c r="E1" s="18">
        <v>43101</v>
      </c>
      <c r="F1" s="18">
        <v>43148</v>
      </c>
      <c r="G1" s="18">
        <v>43160</v>
      </c>
      <c r="H1" s="18">
        <v>43191</v>
      </c>
      <c r="I1" s="18">
        <v>43237</v>
      </c>
      <c r="J1" s="18">
        <v>42903</v>
      </c>
      <c r="K1" s="18">
        <v>42917</v>
      </c>
      <c r="L1" s="18">
        <v>42964</v>
      </c>
      <c r="M1" s="18">
        <v>42995</v>
      </c>
      <c r="N1" s="18">
        <v>43025</v>
      </c>
      <c r="O1" s="19">
        <v>43040</v>
      </c>
      <c r="P1" s="19">
        <v>43070</v>
      </c>
      <c r="Q1" s="20" t="s">
        <v>126</v>
      </c>
      <c r="R1" s="73">
        <v>43466</v>
      </c>
      <c r="S1" s="41" t="s">
        <v>112</v>
      </c>
      <c r="T1" s="18"/>
      <c r="U1" s="3"/>
      <c r="V1" s="3"/>
      <c r="W1" s="3"/>
      <c r="X1" s="3"/>
    </row>
    <row r="2" spans="1:24" ht="50.1" customHeight="1" x14ac:dyDescent="0.85">
      <c r="A2" s="22" t="s">
        <v>42</v>
      </c>
      <c r="B2" s="23"/>
      <c r="C2" s="23"/>
      <c r="D2" s="23"/>
      <c r="E2" s="24"/>
      <c r="F2" s="14"/>
      <c r="G2" s="25"/>
      <c r="H2" s="26"/>
      <c r="I2" s="26"/>
      <c r="J2" s="26"/>
      <c r="K2" s="26"/>
      <c r="L2" s="26"/>
      <c r="M2" s="26"/>
      <c r="N2" s="26"/>
      <c r="O2" s="27"/>
      <c r="P2" s="27"/>
      <c r="Q2" s="28"/>
      <c r="R2" s="29"/>
      <c r="S2" s="29"/>
      <c r="T2" s="11"/>
    </row>
    <row r="3" spans="1:24" ht="50.1" customHeight="1" x14ac:dyDescent="0.85">
      <c r="A3" s="30"/>
      <c r="B3" s="31"/>
      <c r="C3" s="32"/>
      <c r="D3" s="33" t="s">
        <v>54</v>
      </c>
      <c r="E3" s="34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7"/>
      <c r="R3" s="38"/>
      <c r="S3" s="38"/>
      <c r="T3" s="12"/>
    </row>
    <row r="4" spans="1:24" ht="50.1" customHeight="1" x14ac:dyDescent="0.7">
      <c r="A4" s="30"/>
      <c r="B4" s="39"/>
      <c r="C4" s="39"/>
      <c r="D4" s="49" t="s">
        <v>51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7"/>
      <c r="P4" s="17"/>
      <c r="Q4" s="15">
        <v>32376.46</v>
      </c>
      <c r="R4" s="41"/>
      <c r="S4" s="41"/>
      <c r="T4" s="13"/>
    </row>
    <row r="5" spans="1:24" ht="50.1" customHeight="1" x14ac:dyDescent="0.7">
      <c r="A5" s="30"/>
      <c r="B5" s="39"/>
      <c r="C5" s="39"/>
      <c r="D5" s="49" t="s">
        <v>49</v>
      </c>
      <c r="E5" s="15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5">
        <v>8000</v>
      </c>
      <c r="R5" s="41"/>
      <c r="S5" s="41"/>
      <c r="T5" s="13"/>
    </row>
    <row r="6" spans="1:24" ht="50.1" customHeight="1" x14ac:dyDescent="0.7">
      <c r="A6" s="30"/>
      <c r="B6" s="39"/>
      <c r="C6" s="39"/>
      <c r="D6" s="49" t="s">
        <v>43</v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5">
        <v>15000</v>
      </c>
      <c r="R6" s="41"/>
      <c r="S6" s="41"/>
      <c r="T6" s="13"/>
    </row>
    <row r="7" spans="1:24" ht="50.1" customHeight="1" x14ac:dyDescent="0.7">
      <c r="A7" s="30"/>
      <c r="B7" s="39"/>
      <c r="C7" s="39"/>
      <c r="D7" s="49" t="s">
        <v>50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5"/>
      <c r="R7" s="41"/>
      <c r="S7" s="41"/>
      <c r="T7" s="13"/>
    </row>
    <row r="8" spans="1:24" ht="50.1" customHeight="1" thickBot="1" x14ac:dyDescent="0.75">
      <c r="A8" s="30"/>
      <c r="B8" s="39"/>
      <c r="C8" s="39"/>
      <c r="D8" s="49" t="s">
        <v>111</v>
      </c>
      <c r="E8" s="63"/>
      <c r="F8" s="64"/>
      <c r="G8" s="64"/>
      <c r="H8" s="64"/>
      <c r="I8" s="64"/>
      <c r="J8" s="64"/>
      <c r="K8" s="64"/>
      <c r="L8" s="64"/>
      <c r="M8" s="64"/>
      <c r="N8" s="64"/>
      <c r="O8" s="53">
        <v>15000</v>
      </c>
      <c r="P8" s="53"/>
      <c r="Q8" s="63">
        <v>0</v>
      </c>
      <c r="R8" s="74"/>
      <c r="S8" s="41"/>
      <c r="T8" s="13"/>
    </row>
    <row r="9" spans="1:24" ht="50.1" customHeight="1" thickTop="1" thickBot="1" x14ac:dyDescent="0.75">
      <c r="A9" s="30"/>
      <c r="B9" s="39"/>
      <c r="C9" s="39"/>
      <c r="D9" s="49" t="s">
        <v>54</v>
      </c>
      <c r="E9" s="62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2">
        <f>SUM(Q4:Q8)</f>
        <v>55376.46</v>
      </c>
      <c r="R9" s="75"/>
      <c r="S9" s="38"/>
      <c r="T9" s="13" t="s">
        <v>29</v>
      </c>
    </row>
    <row r="10" spans="1:24" ht="50.1" customHeight="1" thickTop="1" x14ac:dyDescent="0.85">
      <c r="A10" s="30"/>
      <c r="B10" s="31"/>
      <c r="C10" s="32"/>
      <c r="D10" s="33" t="s">
        <v>53</v>
      </c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54"/>
      <c r="P10" s="54"/>
      <c r="Q10" s="56"/>
      <c r="R10" s="76"/>
      <c r="S10" s="38"/>
      <c r="T10" s="12"/>
    </row>
    <row r="11" spans="1:24" ht="50.1" customHeight="1" x14ac:dyDescent="0.7">
      <c r="A11" s="30"/>
      <c r="B11" s="39"/>
      <c r="C11" s="39"/>
      <c r="D11" s="49" t="s">
        <v>51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5">
        <v>26282.79</v>
      </c>
      <c r="R11" s="41"/>
      <c r="S11" s="41"/>
      <c r="T11" s="13"/>
    </row>
    <row r="12" spans="1:24" ht="50.1" customHeight="1" x14ac:dyDescent="0.7">
      <c r="A12" s="30"/>
      <c r="B12" s="39"/>
      <c r="C12" s="39"/>
      <c r="D12" s="49" t="s">
        <v>49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5">
        <v>8000</v>
      </c>
      <c r="R12" s="41"/>
      <c r="S12" s="41"/>
      <c r="T12" s="13"/>
    </row>
    <row r="13" spans="1:24" ht="50.1" customHeight="1" x14ac:dyDescent="0.7">
      <c r="A13" s="30"/>
      <c r="B13" s="39"/>
      <c r="C13" s="39"/>
      <c r="D13" s="49" t="s">
        <v>43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5">
        <v>90000</v>
      </c>
      <c r="R13" s="41"/>
      <c r="S13" s="41"/>
      <c r="T13" s="13"/>
    </row>
    <row r="14" spans="1:24" ht="50.1" customHeight="1" x14ac:dyDescent="0.7">
      <c r="A14" s="30"/>
      <c r="B14" s="39"/>
      <c r="C14" s="39"/>
      <c r="D14" s="49" t="s">
        <v>50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5">
        <v>-29007</v>
      </c>
      <c r="R14" s="41"/>
      <c r="S14" s="41"/>
      <c r="T14" s="13"/>
    </row>
    <row r="15" spans="1:24" ht="50.1" customHeight="1" x14ac:dyDescent="0.7">
      <c r="A15" s="30"/>
      <c r="B15" s="39"/>
      <c r="C15" s="39"/>
      <c r="D15" s="49" t="s">
        <v>107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5">
        <v>30000</v>
      </c>
      <c r="R15" s="41"/>
      <c r="S15" s="41"/>
      <c r="T15" s="13"/>
    </row>
    <row r="16" spans="1:24" ht="50.1" customHeight="1" x14ac:dyDescent="0.7">
      <c r="A16" s="30"/>
      <c r="B16" s="39"/>
      <c r="C16" s="39"/>
      <c r="D16" s="49" t="s">
        <v>110</v>
      </c>
      <c r="E16" s="15">
        <v>18096.14</v>
      </c>
      <c r="F16" s="16"/>
      <c r="G16" s="16"/>
      <c r="H16" s="16">
        <v>18096.14</v>
      </c>
      <c r="I16" s="16"/>
      <c r="J16" s="16"/>
      <c r="K16" s="16">
        <v>18096.900000000001</v>
      </c>
      <c r="L16" s="16"/>
      <c r="M16" s="16"/>
      <c r="N16" s="16"/>
      <c r="O16" s="17"/>
      <c r="P16" s="17"/>
      <c r="Q16" s="15"/>
      <c r="R16" s="74"/>
      <c r="S16" s="41"/>
      <c r="T16" s="13"/>
    </row>
    <row r="17" spans="1:20" ht="50.1" customHeight="1" thickBot="1" x14ac:dyDescent="0.75">
      <c r="A17" s="30"/>
      <c r="B17" s="39"/>
      <c r="C17" s="39"/>
      <c r="D17" s="49" t="s">
        <v>111</v>
      </c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1">
        <v>60000</v>
      </c>
      <c r="P17" s="61"/>
      <c r="Q17" s="59"/>
      <c r="R17" s="74"/>
      <c r="S17" s="41"/>
      <c r="T17" s="13"/>
    </row>
    <row r="18" spans="1:20" ht="50.1" customHeight="1" thickTop="1" thickBot="1" x14ac:dyDescent="0.75">
      <c r="A18" s="30"/>
      <c r="B18" s="39"/>
      <c r="C18" s="39"/>
      <c r="D18" s="49" t="s">
        <v>53</v>
      </c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58"/>
      <c r="Q18" s="62">
        <f>SUM(Q11:Q15)</f>
        <v>125275.79000000001</v>
      </c>
      <c r="R18" s="75"/>
      <c r="S18" s="38"/>
      <c r="T18" s="12"/>
    </row>
    <row r="19" spans="1:20" ht="50.1" customHeight="1" thickTop="1" x14ac:dyDescent="0.7">
      <c r="A19" s="30"/>
      <c r="B19" s="31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56"/>
      <c r="R19" s="76"/>
      <c r="S19" s="38"/>
      <c r="T19" s="12"/>
    </row>
    <row r="20" spans="1:20" ht="50.1" customHeight="1" x14ac:dyDescent="0.7">
      <c r="A20" s="30"/>
      <c r="B20" s="39"/>
      <c r="C20" s="39"/>
      <c r="D20" s="40" t="s">
        <v>108</v>
      </c>
      <c r="E20" s="34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15"/>
      <c r="R20" s="76"/>
      <c r="S20" s="38"/>
      <c r="T20" s="12"/>
    </row>
    <row r="21" spans="1:20" ht="50.1" customHeight="1" x14ac:dyDescent="0.55000000000000004">
      <c r="A21" s="30"/>
      <c r="B21" s="39"/>
      <c r="C21" s="39"/>
      <c r="D21" s="49" t="s">
        <v>51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5">
        <v>0</v>
      </c>
      <c r="R21" s="41"/>
      <c r="S21" s="41"/>
      <c r="T21" s="13"/>
    </row>
    <row r="22" spans="1:20" ht="50.1" customHeight="1" x14ac:dyDescent="0.55000000000000004">
      <c r="A22" s="30"/>
      <c r="B22" s="39"/>
      <c r="C22" s="39"/>
      <c r="D22" s="49" t="s">
        <v>49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5">
        <v>60000</v>
      </c>
      <c r="R22" s="41"/>
      <c r="S22" s="41"/>
      <c r="T22" s="13"/>
    </row>
    <row r="23" spans="1:20" ht="50.1" customHeight="1" x14ac:dyDescent="0.55000000000000004">
      <c r="A23" s="30"/>
      <c r="B23" s="39"/>
      <c r="C23" s="39"/>
      <c r="D23" s="49" t="s">
        <v>43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5">
        <v>60000</v>
      </c>
      <c r="R23" s="41"/>
      <c r="S23" s="41"/>
      <c r="T23" s="13"/>
    </row>
    <row r="24" spans="1:20" ht="50.1" customHeight="1" thickBot="1" x14ac:dyDescent="0.6">
      <c r="A24" s="30"/>
      <c r="B24" s="39"/>
      <c r="C24" s="39"/>
      <c r="D24" s="49" t="s">
        <v>50</v>
      </c>
      <c r="E24" s="63"/>
      <c r="F24" s="64"/>
      <c r="G24" s="64"/>
      <c r="H24" s="64"/>
      <c r="I24" s="64"/>
      <c r="J24" s="64">
        <v>-90000</v>
      </c>
      <c r="K24" s="64"/>
      <c r="L24" s="64"/>
      <c r="M24" s="64"/>
      <c r="N24" s="64"/>
      <c r="O24" s="53"/>
      <c r="P24" s="53"/>
      <c r="Q24" s="63">
        <v>-120000</v>
      </c>
      <c r="R24" s="74"/>
      <c r="S24" s="41"/>
      <c r="T24" s="13"/>
    </row>
    <row r="25" spans="1:20" ht="50.1" customHeight="1" thickTop="1" thickBot="1" x14ac:dyDescent="0.6">
      <c r="A25" s="30"/>
      <c r="B25" s="39"/>
      <c r="C25" s="39"/>
      <c r="D25" s="49" t="s">
        <v>55</v>
      </c>
      <c r="E25" s="62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2">
        <f>SUM(Q21:Q24)</f>
        <v>0</v>
      </c>
      <c r="R25" s="78"/>
      <c r="S25" s="42"/>
      <c r="T25" s="10"/>
    </row>
    <row r="26" spans="1:20" ht="50.1" customHeight="1" thickTop="1" x14ac:dyDescent="0.7">
      <c r="A26" s="30"/>
      <c r="B26" s="31"/>
      <c r="C26" s="32"/>
      <c r="D26" s="33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54"/>
      <c r="P26" s="54"/>
      <c r="Q26" s="56"/>
      <c r="R26" s="76"/>
      <c r="S26" s="38"/>
      <c r="T26" s="12"/>
    </row>
    <row r="27" spans="1:20" ht="50.1" customHeight="1" x14ac:dyDescent="0.7">
      <c r="A27" s="30"/>
      <c r="B27" s="39"/>
      <c r="C27" s="39"/>
      <c r="D27" s="40" t="s">
        <v>109</v>
      </c>
      <c r="E27" s="34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15"/>
      <c r="R27" s="76"/>
      <c r="S27" s="38"/>
      <c r="T27" s="12"/>
    </row>
    <row r="28" spans="1:20" ht="50.1" customHeight="1" x14ac:dyDescent="0.55000000000000004">
      <c r="A28" s="30"/>
      <c r="B28" s="39"/>
      <c r="C28" s="39"/>
      <c r="D28" s="49" t="s">
        <v>51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5">
        <v>86844.15</v>
      </c>
      <c r="R28" s="41"/>
      <c r="S28" s="41"/>
      <c r="T28" s="13"/>
    </row>
    <row r="29" spans="1:20" ht="50.1" customHeight="1" x14ac:dyDescent="0.55000000000000004">
      <c r="A29" s="30"/>
      <c r="B29" s="39"/>
      <c r="C29" s="39"/>
      <c r="D29" s="49" t="s">
        <v>49</v>
      </c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  <c r="Q29" s="15">
        <v>0</v>
      </c>
      <c r="R29" s="41"/>
      <c r="S29" s="41"/>
      <c r="T29" s="13"/>
    </row>
    <row r="30" spans="1:20" ht="50.1" customHeight="1" x14ac:dyDescent="0.55000000000000004">
      <c r="A30" s="30"/>
      <c r="B30" s="39"/>
      <c r="C30" s="39"/>
      <c r="D30" s="49" t="s">
        <v>43</v>
      </c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5">
        <v>0</v>
      </c>
      <c r="R30" s="41"/>
      <c r="S30" s="41"/>
      <c r="T30" s="8"/>
    </row>
    <row r="31" spans="1:20" ht="50.1" customHeight="1" thickBot="1" x14ac:dyDescent="0.6">
      <c r="A31" s="30"/>
      <c r="B31" s="39"/>
      <c r="C31" s="39"/>
      <c r="D31" s="49" t="s">
        <v>50</v>
      </c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53"/>
      <c r="P31" s="53"/>
      <c r="Q31" s="63"/>
      <c r="R31" s="74"/>
      <c r="S31" s="41"/>
      <c r="T31" s="8"/>
    </row>
    <row r="32" spans="1:20" ht="50.1" customHeight="1" thickTop="1" thickBot="1" x14ac:dyDescent="0.6">
      <c r="A32" s="43"/>
      <c r="B32" s="44"/>
      <c r="C32" s="44"/>
      <c r="D32" s="52" t="s">
        <v>56</v>
      </c>
      <c r="E32" s="62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68"/>
      <c r="Q32" s="62">
        <f>SUM(Q28:Q31)</f>
        <v>86844.15</v>
      </c>
      <c r="R32" s="77"/>
      <c r="S32" s="45"/>
      <c r="T32" s="9"/>
    </row>
    <row r="33" spans="4:20" ht="124.9" customHeight="1" thickTop="1" x14ac:dyDescent="0.5">
      <c r="D33" s="2"/>
    </row>
    <row r="34" spans="4:20" x14ac:dyDescent="0.5">
      <c r="D34" s="6"/>
    </row>
    <row r="35" spans="4:20" x14ac:dyDescent="0.5">
      <c r="D35" s="1"/>
    </row>
    <row r="36" spans="4:20" x14ac:dyDescent="0.5">
      <c r="D36" s="7"/>
    </row>
    <row r="37" spans="4:20" x14ac:dyDescent="0.5"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4:20" x14ac:dyDescent="0.5">
      <c r="D38" s="7"/>
    </row>
    <row r="39" spans="4:20" x14ac:dyDescent="0.5">
      <c r="D39" s="7"/>
    </row>
    <row r="40" spans="4:20" x14ac:dyDescent="0.5">
      <c r="D40" s="7"/>
    </row>
    <row r="41" spans="4:20" x14ac:dyDescent="0.5">
      <c r="D41" s="7"/>
    </row>
    <row r="42" spans="4:20" x14ac:dyDescent="0.5">
      <c r="D42" s="7"/>
    </row>
    <row r="43" spans="4:20" x14ac:dyDescent="0.5">
      <c r="D43" s="7"/>
    </row>
    <row r="44" spans="4:20" x14ac:dyDescent="0.5">
      <c r="D44" s="7"/>
    </row>
    <row r="45" spans="4:20" x14ac:dyDescent="0.5">
      <c r="D45" s="7"/>
    </row>
  </sheetData>
  <pageMargins left="0.7" right="0.7" top="0.75" bottom="0.75" header="0.3" footer="0.3"/>
  <pageSetup scale="24" orientation="landscape" r:id="rId1"/>
  <headerFooter scaleWithDoc="0" alignWithMargins="0">
    <oddHeader>&amp;C&amp;"Arial,Bold"&amp;12 The Town Of Windham Summer/Winter Roads&amp;14
&amp;10 2017 Income/Budget/Fund Worksheet and Report</oddHeader>
    <oddFooter>&amp;C&amp;"Arial,Regular"&amp;8Page &amp;P of &amp;N</oddFooter>
  </headerFooter>
  <rowBreaks count="1" manualBreakCount="1">
    <brk id="9" max="16383" man="1"/>
  </rowBreaks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219075</xdr:colOff>
                <xdr:row>0</xdr:row>
                <xdr:rowOff>228600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219075</xdr:colOff>
                <xdr:row>0</xdr:row>
                <xdr:rowOff>228600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G1"/>
    </sheetView>
  </sheetViews>
  <sheetFormatPr defaultRowHeight="15" x14ac:dyDescent="0.25"/>
  <cols>
    <col min="1" max="1" width="27" customWidth="1"/>
    <col min="7" max="7" width="15" customWidth="1"/>
  </cols>
  <sheetData>
    <row r="1" spans="1:7" x14ac:dyDescent="0.3">
      <c r="A1" t="s">
        <v>109</v>
      </c>
      <c r="B1" s="72">
        <v>43466</v>
      </c>
      <c r="C1" s="72">
        <v>43497</v>
      </c>
      <c r="D1" s="72">
        <v>43543</v>
      </c>
      <c r="E1" s="72">
        <v>43574</v>
      </c>
      <c r="F1" s="72">
        <v>43604</v>
      </c>
      <c r="G1" s="72">
        <v>43635</v>
      </c>
    </row>
    <row r="2" spans="1:7" x14ac:dyDescent="0.3">
      <c r="A2" t="s">
        <v>27</v>
      </c>
      <c r="B2">
        <v>0</v>
      </c>
      <c r="C2">
        <v>0</v>
      </c>
    </row>
    <row r="3" spans="1:7" x14ac:dyDescent="0.3">
      <c r="A3" t="s">
        <v>129</v>
      </c>
      <c r="B3">
        <v>0</v>
      </c>
      <c r="C3">
        <v>0</v>
      </c>
      <c r="F3" s="82">
        <v>450.4</v>
      </c>
    </row>
    <row r="4" spans="1:7" x14ac:dyDescent="0.3">
      <c r="A4" t="s">
        <v>128</v>
      </c>
      <c r="B4">
        <v>440.48</v>
      </c>
      <c r="C4">
        <v>0</v>
      </c>
    </row>
    <row r="5" spans="1:7" x14ac:dyDescent="0.3">
      <c r="A5" t="s">
        <v>130</v>
      </c>
      <c r="B5">
        <v>0</v>
      </c>
      <c r="C5">
        <v>0</v>
      </c>
    </row>
    <row r="6" spans="1:7" x14ac:dyDescent="0.3">
      <c r="A6" t="s">
        <v>131</v>
      </c>
      <c r="B6">
        <v>0</v>
      </c>
      <c r="C6">
        <v>0</v>
      </c>
    </row>
    <row r="7" spans="1:7" x14ac:dyDescent="0.3">
      <c r="A7" t="s">
        <v>28</v>
      </c>
      <c r="B7">
        <v>0</v>
      </c>
      <c r="C7">
        <v>0</v>
      </c>
    </row>
    <row r="9" spans="1:7" x14ac:dyDescent="0.3">
      <c r="A9" t="s">
        <v>132</v>
      </c>
      <c r="B9">
        <f>SUM(B2:B8)</f>
        <v>440.48</v>
      </c>
      <c r="C9">
        <f>SUM(C2:C8)</f>
        <v>0</v>
      </c>
      <c r="D9">
        <f t="shared" ref="D9:G9" si="0">SUM(D2:D8)</f>
        <v>0</v>
      </c>
      <c r="E9">
        <f t="shared" si="0"/>
        <v>0</v>
      </c>
      <c r="F9" s="82">
        <f t="shared" si="0"/>
        <v>450.4</v>
      </c>
      <c r="G9">
        <f t="shared" si="0"/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3" workbookViewId="0">
      <selection sqref="A1:N23"/>
    </sheetView>
  </sheetViews>
  <sheetFormatPr defaultRowHeight="15" x14ac:dyDescent="0.25"/>
  <cols>
    <col min="1" max="1" width="21.85546875" customWidth="1"/>
    <col min="8" max="8" width="9.42578125" customWidth="1"/>
    <col min="9" max="9" width="9.140625" customWidth="1"/>
    <col min="10" max="13" width="9.140625" hidden="1" customWidth="1"/>
  </cols>
  <sheetData>
    <row r="1" spans="1:14" x14ac:dyDescent="0.25">
      <c r="A1" s="88" t="s">
        <v>127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4" x14ac:dyDescent="0.25">
      <c r="A3" s="88"/>
      <c r="B3" s="95">
        <v>43466</v>
      </c>
      <c r="C3" s="95">
        <v>43497</v>
      </c>
      <c r="D3" s="95">
        <v>43543</v>
      </c>
      <c r="E3" s="95">
        <v>43574</v>
      </c>
      <c r="F3" s="95">
        <v>43604</v>
      </c>
      <c r="G3" s="95">
        <v>43635</v>
      </c>
      <c r="H3" s="95">
        <v>43647</v>
      </c>
      <c r="I3" s="95">
        <v>43678</v>
      </c>
      <c r="J3" s="95">
        <v>43709</v>
      </c>
      <c r="K3" s="95">
        <v>43739</v>
      </c>
      <c r="L3" s="72">
        <v>43770</v>
      </c>
      <c r="M3" s="72">
        <v>43800</v>
      </c>
      <c r="N3" t="s">
        <v>132</v>
      </c>
    </row>
    <row r="4" spans="1:14" x14ac:dyDescent="0.25">
      <c r="A4" s="96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4" x14ac:dyDescent="0.25">
      <c r="A5" s="97" t="s">
        <v>135</v>
      </c>
      <c r="B5" s="87"/>
      <c r="C5" s="87"/>
      <c r="D5" s="87">
        <v>15000</v>
      </c>
      <c r="E5" s="87"/>
      <c r="F5" s="87"/>
      <c r="G5" s="87"/>
      <c r="H5" s="87"/>
      <c r="I5" s="87"/>
      <c r="J5" s="87"/>
      <c r="K5" s="87"/>
      <c r="N5" s="86">
        <f>SUM(B5:M5)</f>
        <v>15000</v>
      </c>
    </row>
    <row r="6" spans="1:14" x14ac:dyDescent="0.25">
      <c r="A6" s="97" t="s">
        <v>147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4" x14ac:dyDescent="0.25">
      <c r="A7" s="97" t="s">
        <v>136</v>
      </c>
      <c r="B7" s="87">
        <v>41152.76</v>
      </c>
      <c r="C7" s="87"/>
      <c r="D7" s="87"/>
      <c r="E7" s="87"/>
      <c r="F7" s="87"/>
      <c r="G7" s="87"/>
      <c r="H7" s="87"/>
      <c r="I7" s="87"/>
      <c r="J7" s="87"/>
      <c r="K7" s="87"/>
      <c r="N7" s="86">
        <f>SUM(B7:M7)</f>
        <v>41152.76</v>
      </c>
    </row>
    <row r="8" spans="1:14" x14ac:dyDescent="0.25">
      <c r="A8" s="97" t="s">
        <v>137</v>
      </c>
      <c r="B8" s="87"/>
      <c r="C8" s="87"/>
      <c r="D8" s="87"/>
      <c r="E8" s="89">
        <v>3840</v>
      </c>
      <c r="F8" s="87"/>
      <c r="G8" s="87"/>
      <c r="H8" s="87"/>
      <c r="I8" s="87"/>
      <c r="J8" s="87"/>
      <c r="K8" s="87"/>
      <c r="N8" s="98">
        <f>SUM(B8:M8)</f>
        <v>3840</v>
      </c>
    </row>
    <row r="9" spans="1:14" x14ac:dyDescent="0.25">
      <c r="A9" s="103" t="s">
        <v>138</v>
      </c>
      <c r="B9" s="100">
        <f>SUM(B5:B8)</f>
        <v>41152.76</v>
      </c>
      <c r="C9" s="100"/>
      <c r="D9" s="100">
        <f>SUM(D5:D8)</f>
        <v>15000</v>
      </c>
      <c r="E9" s="100">
        <f>SUM(E5:E8)</f>
        <v>3840</v>
      </c>
      <c r="F9" s="100"/>
      <c r="G9" s="100"/>
      <c r="H9" s="100"/>
      <c r="I9" s="100"/>
      <c r="J9" s="100"/>
      <c r="K9" s="100"/>
      <c r="L9" s="101"/>
      <c r="M9" s="101"/>
      <c r="N9" s="102">
        <f>SUM(B9:M9)</f>
        <v>59992.76</v>
      </c>
    </row>
    <row r="10" spans="1:14" x14ac:dyDescent="0.25">
      <c r="A10" s="88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4" x14ac:dyDescent="0.25">
      <c r="A11" s="88" t="s">
        <v>48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4" x14ac:dyDescent="0.25">
      <c r="A12" s="97" t="s">
        <v>145</v>
      </c>
      <c r="B12" s="87"/>
      <c r="C12" s="87"/>
      <c r="D12" s="87"/>
      <c r="E12" s="87"/>
      <c r="F12" s="87"/>
      <c r="G12" s="87"/>
      <c r="H12" s="87">
        <v>12683.75</v>
      </c>
      <c r="I12" s="87"/>
      <c r="J12" s="87"/>
      <c r="K12" s="87"/>
      <c r="N12" s="86">
        <f t="shared" ref="N12:N18" si="0">SUM(B12:M12)</f>
        <v>12683.75</v>
      </c>
    </row>
    <row r="13" spans="1:14" x14ac:dyDescent="0.25">
      <c r="A13" s="97" t="s">
        <v>149</v>
      </c>
      <c r="B13" s="87"/>
      <c r="C13" s="87"/>
      <c r="D13" s="87"/>
      <c r="E13" s="87"/>
      <c r="F13" s="87"/>
      <c r="G13" s="87"/>
      <c r="H13" s="87">
        <v>1300</v>
      </c>
      <c r="I13" s="87"/>
      <c r="J13" s="87"/>
      <c r="K13" s="87"/>
      <c r="N13" s="86">
        <f t="shared" si="0"/>
        <v>1300</v>
      </c>
    </row>
    <row r="14" spans="1:14" x14ac:dyDescent="0.25">
      <c r="A14" s="88" t="s">
        <v>150</v>
      </c>
      <c r="B14" s="87"/>
      <c r="C14" s="87"/>
      <c r="D14" s="87"/>
      <c r="E14" s="87"/>
      <c r="F14" s="87"/>
      <c r="G14" s="87">
        <v>12054</v>
      </c>
      <c r="H14" s="87">
        <v>436.69</v>
      </c>
      <c r="I14" s="87"/>
      <c r="J14" s="87"/>
      <c r="K14" s="87"/>
      <c r="N14" s="86">
        <f t="shared" si="0"/>
        <v>12490.69</v>
      </c>
    </row>
    <row r="15" spans="1:14" x14ac:dyDescent="0.25">
      <c r="A15" s="99" t="s">
        <v>57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N15" s="86" t="s">
        <v>29</v>
      </c>
    </row>
    <row r="16" spans="1:14" x14ac:dyDescent="0.25">
      <c r="A16" s="97" t="s">
        <v>143</v>
      </c>
      <c r="B16" s="87"/>
      <c r="C16" s="87"/>
      <c r="D16" s="87"/>
      <c r="E16" s="87"/>
      <c r="F16" s="87"/>
      <c r="G16" s="87">
        <v>1500</v>
      </c>
      <c r="H16" s="87">
        <v>312</v>
      </c>
      <c r="I16" s="87"/>
      <c r="J16" s="87"/>
      <c r="K16" s="87"/>
      <c r="N16" s="86">
        <f t="shared" si="0"/>
        <v>1812</v>
      </c>
    </row>
    <row r="17" spans="1:14" x14ac:dyDescent="0.25">
      <c r="A17" s="97" t="s">
        <v>151</v>
      </c>
      <c r="B17" s="87"/>
      <c r="C17" s="87"/>
      <c r="D17" s="87"/>
      <c r="E17" s="87"/>
      <c r="F17" s="87"/>
      <c r="G17" s="87"/>
      <c r="H17" s="87">
        <v>23.91</v>
      </c>
      <c r="I17" s="87"/>
      <c r="J17" s="87"/>
      <c r="K17" s="87"/>
      <c r="N17" s="86">
        <f t="shared" si="0"/>
        <v>23.91</v>
      </c>
    </row>
    <row r="18" spans="1:14" x14ac:dyDescent="0.25">
      <c r="A18" s="97" t="s">
        <v>152</v>
      </c>
      <c r="B18" s="87"/>
      <c r="C18" s="87"/>
      <c r="D18" s="87"/>
      <c r="E18" s="87"/>
      <c r="F18" s="87"/>
      <c r="G18" s="87"/>
      <c r="H18" s="87">
        <v>787.5</v>
      </c>
      <c r="I18" s="87"/>
      <c r="J18" s="87"/>
      <c r="K18" s="87"/>
      <c r="N18" s="98">
        <f t="shared" si="0"/>
        <v>787.5</v>
      </c>
    </row>
    <row r="19" spans="1:14" x14ac:dyDescent="0.25">
      <c r="A19" s="103" t="s">
        <v>154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N19" s="102">
        <f>SUM(N12:N18)</f>
        <v>29097.850000000002</v>
      </c>
    </row>
    <row r="20" spans="1:14" x14ac:dyDescent="0.25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4" x14ac:dyDescent="0.25">
      <c r="A21" s="96" t="s">
        <v>146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N21" s="102">
        <f>SUM(N9-N19)</f>
        <v>30894.91</v>
      </c>
    </row>
    <row r="22" spans="1:14" x14ac:dyDescent="0.25">
      <c r="B22" s="86"/>
      <c r="C22" s="86"/>
      <c r="D22" s="86"/>
      <c r="E22" s="86"/>
      <c r="F22" s="86"/>
      <c r="G22" s="86"/>
      <c r="H22" s="86"/>
      <c r="I22" s="86"/>
      <c r="J22" s="86"/>
      <c r="K22" s="86"/>
      <c r="N22" s="86"/>
    </row>
    <row r="23" spans="1:14" x14ac:dyDescent="0.25">
      <c r="A23" s="86" t="s">
        <v>155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N23" s="102">
        <f>SUM(N21-F22)</f>
        <v>30894.91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B3" workbookViewId="0">
      <selection activeCell="N20" sqref="N20"/>
    </sheetView>
  </sheetViews>
  <sheetFormatPr defaultRowHeight="15" x14ac:dyDescent="0.25"/>
  <cols>
    <col min="1" max="1" width="25.42578125" customWidth="1"/>
    <col min="2" max="2" width="11.42578125" bestFit="1" customWidth="1"/>
    <col min="8" max="8" width="9.28515625" bestFit="1" customWidth="1"/>
    <col min="9" max="9" width="10.140625" bestFit="1" customWidth="1"/>
    <col min="10" max="13" width="9.140625" customWidth="1"/>
    <col min="14" max="14" width="10.140625" bestFit="1" customWidth="1"/>
  </cols>
  <sheetData>
    <row r="1" spans="1:26" x14ac:dyDescent="0.3">
      <c r="A1" t="s">
        <v>141</v>
      </c>
      <c r="C1" t="s">
        <v>134</v>
      </c>
    </row>
    <row r="2" spans="1:26" x14ac:dyDescent="0.25">
      <c r="B2" s="72">
        <v>43466</v>
      </c>
      <c r="C2" s="72">
        <v>43497</v>
      </c>
      <c r="D2" s="72">
        <v>43543</v>
      </c>
      <c r="E2" s="72">
        <v>43574</v>
      </c>
      <c r="F2" s="72">
        <v>43604</v>
      </c>
      <c r="G2" s="72">
        <v>43635</v>
      </c>
      <c r="H2" s="72">
        <v>43647</v>
      </c>
      <c r="I2" s="72">
        <v>43678</v>
      </c>
      <c r="J2" s="72">
        <v>43709</v>
      </c>
      <c r="K2" s="72">
        <v>43739</v>
      </c>
      <c r="L2" s="72">
        <v>43770</v>
      </c>
      <c r="M2" s="72">
        <v>43800</v>
      </c>
      <c r="N2" s="94" t="s">
        <v>132</v>
      </c>
    </row>
    <row r="3" spans="1:26" x14ac:dyDescent="0.25">
      <c r="A3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26" x14ac:dyDescent="0.25">
      <c r="A4" s="90" t="s">
        <v>135</v>
      </c>
      <c r="B4" s="72"/>
      <c r="C4" s="72"/>
      <c r="D4" s="83">
        <v>90000</v>
      </c>
      <c r="E4" s="72"/>
      <c r="F4" s="72"/>
      <c r="G4" s="72"/>
      <c r="H4" s="72"/>
      <c r="N4" s="83">
        <v>90000</v>
      </c>
      <c r="Q4" s="83"/>
      <c r="T4" s="83"/>
      <c r="Z4" s="86">
        <f>SUM(N4:Y4)</f>
        <v>90000</v>
      </c>
    </row>
    <row r="5" spans="1:26" x14ac:dyDescent="0.25">
      <c r="A5" s="90" t="s">
        <v>147</v>
      </c>
      <c r="B5" s="83">
        <v>18096.87</v>
      </c>
      <c r="C5">
        <v>0</v>
      </c>
      <c r="E5" s="83">
        <v>18096.87</v>
      </c>
      <c r="H5" s="83">
        <v>18120.48</v>
      </c>
      <c r="K5" s="88">
        <v>18719.8</v>
      </c>
      <c r="N5" s="87">
        <f>SUM(B5:M5)</f>
        <v>73034.02</v>
      </c>
    </row>
    <row r="6" spans="1:26" x14ac:dyDescent="0.25">
      <c r="A6" s="90" t="s">
        <v>136</v>
      </c>
      <c r="B6" s="83">
        <v>257661.84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7">
        <f>SUM(B6:M6)</f>
        <v>257661.84</v>
      </c>
      <c r="O6" s="88"/>
    </row>
    <row r="7" spans="1:26" x14ac:dyDescent="0.25">
      <c r="A7" s="108" t="s">
        <v>137</v>
      </c>
      <c r="B7" s="109"/>
      <c r="C7" s="109"/>
      <c r="D7" s="109"/>
      <c r="E7" s="110">
        <v>3840</v>
      </c>
      <c r="F7" s="109"/>
      <c r="G7" s="109"/>
      <c r="H7" s="109"/>
      <c r="I7" s="109"/>
      <c r="J7" s="109"/>
      <c r="K7" s="109"/>
      <c r="L7" s="109"/>
      <c r="M7" s="109"/>
      <c r="N7" s="110">
        <f>SUM(B7:M7)</f>
        <v>3840</v>
      </c>
      <c r="O7" s="88"/>
    </row>
    <row r="8" spans="1:26" x14ac:dyDescent="0.25">
      <c r="A8" s="90" t="s">
        <v>138</v>
      </c>
      <c r="B8" s="87">
        <f t="shared" ref="B8:H8" si="0">SUM(B4:B7)</f>
        <v>275758.71000000002</v>
      </c>
      <c r="C8" s="87">
        <f t="shared" si="0"/>
        <v>0</v>
      </c>
      <c r="D8" s="87">
        <f t="shared" si="0"/>
        <v>90000</v>
      </c>
      <c r="E8" s="87">
        <f t="shared" si="0"/>
        <v>21936.87</v>
      </c>
      <c r="F8" s="87">
        <f t="shared" si="0"/>
        <v>0</v>
      </c>
      <c r="G8" s="87">
        <f t="shared" si="0"/>
        <v>0</v>
      </c>
      <c r="H8" s="87">
        <f t="shared" si="0"/>
        <v>18120.48</v>
      </c>
      <c r="I8" s="88"/>
      <c r="K8" s="88"/>
      <c r="L8" s="88"/>
      <c r="M8" s="88"/>
      <c r="N8" s="87">
        <f>SUM(N4:N7)</f>
        <v>424535.86</v>
      </c>
      <c r="O8" s="88"/>
    </row>
    <row r="9" spans="1:26" x14ac:dyDescent="0.25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26" x14ac:dyDescent="0.25">
      <c r="A10" s="92" t="s">
        <v>48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26" x14ac:dyDescent="0.25">
      <c r="A11" s="91" t="s">
        <v>139</v>
      </c>
      <c r="B11" s="88"/>
      <c r="C11" s="88"/>
      <c r="D11" s="88"/>
      <c r="E11" s="88"/>
      <c r="F11" s="88"/>
      <c r="G11" s="88"/>
      <c r="H11" s="87">
        <v>2943.86</v>
      </c>
      <c r="I11" s="87"/>
      <c r="J11" s="87">
        <f>620.9+2998.4</f>
        <v>3619.3</v>
      </c>
      <c r="K11" s="88"/>
      <c r="L11" s="88"/>
      <c r="M11" s="88"/>
      <c r="N11" s="87">
        <f t="shared" ref="N11:N17" si="1">SUM(B11:M11)</f>
        <v>6563.16</v>
      </c>
      <c r="O11" s="88"/>
    </row>
    <row r="12" spans="1:26" x14ac:dyDescent="0.25">
      <c r="A12" s="91" t="s">
        <v>140</v>
      </c>
      <c r="B12" s="88"/>
      <c r="C12" s="88"/>
      <c r="D12" s="88"/>
      <c r="E12" s="88"/>
      <c r="F12" s="88"/>
      <c r="G12" s="88"/>
      <c r="H12" s="87">
        <v>46295</v>
      </c>
      <c r="I12" s="87">
        <v>348029.51</v>
      </c>
      <c r="J12" s="88"/>
      <c r="K12" s="88"/>
      <c r="L12" s="88"/>
      <c r="M12" s="88"/>
      <c r="N12" s="87">
        <f t="shared" si="1"/>
        <v>394324.51</v>
      </c>
      <c r="O12" s="88"/>
    </row>
    <row r="13" spans="1:26" x14ac:dyDescent="0.25">
      <c r="A13" s="91" t="s">
        <v>145</v>
      </c>
      <c r="B13" s="88"/>
      <c r="C13" s="88"/>
      <c r="D13" s="88"/>
      <c r="E13" s="88"/>
      <c r="F13" s="88"/>
      <c r="G13" s="88"/>
      <c r="H13" s="87"/>
      <c r="I13" s="87">
        <v>6315</v>
      </c>
      <c r="J13" s="88"/>
      <c r="K13" s="88"/>
      <c r="L13" s="88"/>
      <c r="M13" s="88"/>
      <c r="N13" s="87">
        <f t="shared" si="1"/>
        <v>6315</v>
      </c>
      <c r="O13" s="88"/>
    </row>
    <row r="14" spans="1:26" x14ac:dyDescent="0.25">
      <c r="A14" s="93" t="s">
        <v>57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7"/>
      <c r="O14" s="88"/>
    </row>
    <row r="15" spans="1:26" x14ac:dyDescent="0.25">
      <c r="A15" s="90" t="s">
        <v>142</v>
      </c>
      <c r="B15" s="88"/>
      <c r="C15" s="88"/>
      <c r="D15" s="88"/>
      <c r="E15" s="88"/>
      <c r="F15" s="88"/>
      <c r="G15" s="88"/>
      <c r="H15" s="87">
        <v>2435.73</v>
      </c>
      <c r="I15" s="87"/>
      <c r="J15" s="88"/>
      <c r="K15" s="88"/>
      <c r="L15" s="88"/>
      <c r="M15" s="88"/>
      <c r="N15" s="87">
        <f t="shared" si="1"/>
        <v>2435.73</v>
      </c>
      <c r="O15" s="88"/>
    </row>
    <row r="16" spans="1:26" x14ac:dyDescent="0.25">
      <c r="A16" s="90" t="s">
        <v>143</v>
      </c>
      <c r="B16" s="88"/>
      <c r="C16" s="88"/>
      <c r="D16" s="88"/>
      <c r="E16" s="88"/>
      <c r="F16" s="88"/>
      <c r="G16" s="88"/>
      <c r="H16" s="87"/>
      <c r="I16" s="87">
        <v>8573</v>
      </c>
      <c r="J16" s="88"/>
      <c r="K16" s="88"/>
      <c r="L16" s="88"/>
      <c r="M16" s="88"/>
      <c r="N16" s="87">
        <f t="shared" si="1"/>
        <v>8573</v>
      </c>
      <c r="O16" s="88"/>
    </row>
    <row r="17" spans="1:15" x14ac:dyDescent="0.25">
      <c r="A17" s="108" t="s">
        <v>144</v>
      </c>
      <c r="B17" s="109"/>
      <c r="C17" s="109"/>
      <c r="D17" s="109"/>
      <c r="E17" s="109"/>
      <c r="F17" s="109"/>
      <c r="G17" s="109"/>
      <c r="H17" s="110">
        <v>769.49</v>
      </c>
      <c r="I17" s="110">
        <v>366.67</v>
      </c>
      <c r="J17" s="109"/>
      <c r="K17" s="109"/>
      <c r="L17" s="109"/>
      <c r="M17" s="109"/>
      <c r="N17" s="111">
        <f t="shared" si="1"/>
        <v>1136.1600000000001</v>
      </c>
      <c r="O17" s="88"/>
    </row>
    <row r="18" spans="1:15" x14ac:dyDescent="0.25">
      <c r="A18" s="90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7">
        <f>SUM(N11:N17)</f>
        <v>419347.55999999994</v>
      </c>
      <c r="O18" s="88"/>
    </row>
    <row r="19" spans="1:15" x14ac:dyDescent="0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x14ac:dyDescent="0.25">
      <c r="A20" t="s">
        <v>146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100">
        <f>SUM(N8-N18)</f>
        <v>5188.3000000000466</v>
      </c>
      <c r="O20" s="88"/>
    </row>
    <row r="21" spans="1:15" x14ac:dyDescent="0.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x14ac:dyDescent="0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x14ac:dyDescent="0.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x14ac:dyDescent="0.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x14ac:dyDescent="0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x14ac:dyDescent="0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x14ac:dyDescent="0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x14ac:dyDescent="0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3:15" x14ac:dyDescent="0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3:15" x14ac:dyDescent="0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</sheetData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H3" workbookViewId="0">
      <selection activeCell="L19" sqref="L19"/>
    </sheetView>
  </sheetViews>
  <sheetFormatPr defaultRowHeight="15" x14ac:dyDescent="0.25"/>
  <cols>
    <col min="1" max="1" width="10.7109375" bestFit="1" customWidth="1"/>
    <col min="7" max="7" width="16.7109375" customWidth="1"/>
    <col min="8" max="8" width="13.42578125" customWidth="1"/>
    <col min="11" max="11" width="13" customWidth="1"/>
    <col min="17" max="17" width="22.7109375" customWidth="1"/>
  </cols>
  <sheetData>
    <row r="1" spans="1:21" x14ac:dyDescent="0.25">
      <c r="A1" s="112">
        <v>43822</v>
      </c>
    </row>
    <row r="2" spans="1:21" x14ac:dyDescent="0.25">
      <c r="A2" t="s">
        <v>156</v>
      </c>
      <c r="H2" t="s">
        <v>166</v>
      </c>
      <c r="I2" t="s">
        <v>167</v>
      </c>
      <c r="K2" t="s">
        <v>169</v>
      </c>
    </row>
    <row r="4" spans="1:21" x14ac:dyDescent="0.25">
      <c r="C4" t="s">
        <v>161</v>
      </c>
      <c r="H4" s="86">
        <v>60000</v>
      </c>
      <c r="K4">
        <v>0</v>
      </c>
      <c r="M4" t="s">
        <v>161</v>
      </c>
      <c r="R4" s="86">
        <v>60000</v>
      </c>
      <c r="U4">
        <v>6000</v>
      </c>
    </row>
    <row r="5" spans="1:21" x14ac:dyDescent="0.25">
      <c r="C5" t="s">
        <v>157</v>
      </c>
      <c r="H5" s="86">
        <v>4513.5</v>
      </c>
      <c r="K5">
        <v>4513.5</v>
      </c>
      <c r="M5" t="s">
        <v>157</v>
      </c>
      <c r="R5" s="86">
        <v>4513.5</v>
      </c>
      <c r="U5">
        <v>4513.5</v>
      </c>
    </row>
    <row r="6" spans="1:21" x14ac:dyDescent="0.25">
      <c r="C6" t="s">
        <v>159</v>
      </c>
      <c r="H6" s="86">
        <v>73034.02</v>
      </c>
      <c r="M6" t="s">
        <v>159</v>
      </c>
      <c r="R6" s="86"/>
    </row>
    <row r="7" spans="1:21" x14ac:dyDescent="0.25">
      <c r="C7" t="s">
        <v>160</v>
      </c>
      <c r="H7" s="86"/>
      <c r="M7" t="s">
        <v>160</v>
      </c>
      <c r="R7" s="86"/>
    </row>
    <row r="8" spans="1:21" x14ac:dyDescent="0.25">
      <c r="D8" t="s">
        <v>158</v>
      </c>
      <c r="H8" s="86">
        <v>5188.3</v>
      </c>
      <c r="K8">
        <v>5188.3</v>
      </c>
      <c r="N8" t="s">
        <v>158</v>
      </c>
      <c r="R8" s="86">
        <v>5188.3</v>
      </c>
      <c r="U8">
        <v>5188.3</v>
      </c>
    </row>
    <row r="9" spans="1:21" x14ac:dyDescent="0.25">
      <c r="C9" t="s">
        <v>162</v>
      </c>
      <c r="H9" s="86"/>
      <c r="M9" t="s">
        <v>162</v>
      </c>
      <c r="R9" s="86"/>
    </row>
    <row r="10" spans="1:21" x14ac:dyDescent="0.25">
      <c r="D10" t="s">
        <v>158</v>
      </c>
      <c r="H10" s="86">
        <v>30894.91</v>
      </c>
      <c r="K10">
        <v>9742.15</v>
      </c>
      <c r="N10" t="s">
        <v>158</v>
      </c>
      <c r="R10" s="86">
        <v>9742.15</v>
      </c>
      <c r="U10">
        <v>30894.91</v>
      </c>
    </row>
    <row r="11" spans="1:21" x14ac:dyDescent="0.25">
      <c r="C11" t="s">
        <v>163</v>
      </c>
      <c r="H11" s="86">
        <v>651.9</v>
      </c>
      <c r="K11">
        <v>651.9</v>
      </c>
      <c r="M11" t="s">
        <v>163</v>
      </c>
      <c r="R11" s="86">
        <v>651.9</v>
      </c>
      <c r="U11">
        <v>651.9</v>
      </c>
    </row>
    <row r="12" spans="1:21" x14ac:dyDescent="0.25">
      <c r="C12" t="s">
        <v>164</v>
      </c>
      <c r="H12" s="86">
        <v>5946.82</v>
      </c>
      <c r="K12">
        <v>5946.82</v>
      </c>
      <c r="M12" t="s">
        <v>164</v>
      </c>
      <c r="R12" s="86">
        <v>5946.82</v>
      </c>
      <c r="U12">
        <v>5946.82</v>
      </c>
    </row>
    <row r="13" spans="1:21" x14ac:dyDescent="0.25">
      <c r="H13" s="86"/>
      <c r="R13" s="86">
        <f>SUM(R4:R12)</f>
        <v>86042.669999999984</v>
      </c>
    </row>
    <row r="14" spans="1:21" x14ac:dyDescent="0.25">
      <c r="C14" t="s">
        <v>165</v>
      </c>
      <c r="H14" s="86"/>
      <c r="I14">
        <v>715.64</v>
      </c>
      <c r="L14">
        <v>53195</v>
      </c>
    </row>
    <row r="15" spans="1:21" x14ac:dyDescent="0.25">
      <c r="H15" s="86"/>
      <c r="R15" s="86">
        <v>-715.64</v>
      </c>
    </row>
    <row r="16" spans="1:21" x14ac:dyDescent="0.25">
      <c r="H16" s="86">
        <f>SUM(H4:H15)</f>
        <v>180229.45</v>
      </c>
      <c r="I16">
        <f>SUM(I4:I15)</f>
        <v>715.64</v>
      </c>
      <c r="K16">
        <f>SUM(K4:K15)</f>
        <v>26042.67</v>
      </c>
      <c r="R16" s="86">
        <f>SUM(R13:R15)</f>
        <v>85327.029999999984</v>
      </c>
    </row>
    <row r="18" spans="7:16" x14ac:dyDescent="0.25">
      <c r="H18" s="86">
        <f>SUM(H16-I16)</f>
        <v>179513.81</v>
      </c>
      <c r="K18" s="86">
        <f>SUM(K16-L16)</f>
        <v>26042.67</v>
      </c>
      <c r="P18">
        <v>179513.81</v>
      </c>
    </row>
    <row r="19" spans="7:16" x14ac:dyDescent="0.25">
      <c r="P19">
        <v>85327.03</v>
      </c>
    </row>
    <row r="20" spans="7:16" x14ac:dyDescent="0.25">
      <c r="G20" t="s">
        <v>168</v>
      </c>
      <c r="H20" s="86">
        <f>SUM(H18-K18)</f>
        <v>153471.14000000001</v>
      </c>
      <c r="P20">
        <f>SUM(P18-P19)</f>
        <v>94186.78</v>
      </c>
    </row>
  </sheetData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Expenses</vt:lpstr>
      <vt:lpstr>Income</vt:lpstr>
      <vt:lpstr>Funds</vt:lpstr>
      <vt:lpstr>GM-I</vt:lpstr>
      <vt:lpstr>BC</vt:lpstr>
      <vt:lpstr>RTR</vt:lpstr>
      <vt:lpstr>Sheet1</vt:lpstr>
      <vt:lpstr>Sheet2</vt:lpstr>
      <vt:lpstr>Sheet3</vt:lpstr>
      <vt:lpstr>BC!Print_Area</vt:lpstr>
      <vt:lpstr>Expenses!Print_Area</vt:lpstr>
      <vt:lpstr>Funds!Print_Area</vt:lpstr>
      <vt:lpstr>Income!Print_Area</vt:lpstr>
      <vt:lpstr>RTR!Print_Area</vt:lpstr>
      <vt:lpstr>Sheet2!Print_Area</vt:lpstr>
      <vt:lpstr>Expenses!Print_Titles</vt:lpstr>
      <vt:lpstr>Funds!Print_Titles</vt:lpstr>
      <vt:lpstr>Income!Print_Titles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Windham</dc:creator>
  <cp:lastModifiedBy>Russ</cp:lastModifiedBy>
  <cp:lastPrinted>2020-12-14T23:06:37Z</cp:lastPrinted>
  <dcterms:created xsi:type="dcterms:W3CDTF">2016-10-24T14:56:45Z</dcterms:created>
  <dcterms:modified xsi:type="dcterms:W3CDTF">2020-12-14T23:17:14Z</dcterms:modified>
</cp:coreProperties>
</file>