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165" yWindow="-15480" windowWidth="19440" windowHeight="11760"/>
  </bookViews>
  <sheets>
    <sheet name="GF 2022 Budget" sheetId="2" r:id="rId1"/>
    <sheet name="MH MI" sheetId="4" r:id="rId2"/>
    <sheet name="Social Services" sheetId="5" r:id="rId3"/>
    <sheet name="Articles" sheetId="6" r:id="rId4"/>
    <sheet name="Sheet1" sheetId="7" r:id="rId5"/>
  </sheets>
  <definedNames>
    <definedName name="_xlnm._FilterDatabase" localSheetId="0" hidden="1">'GF 2022 Budget'!$A$1:$G$191</definedName>
    <definedName name="arpa">'GF 2022 Budget'!$I$131</definedName>
    <definedName name="_xlnm.Print_Area" localSheetId="0">'GF 2022 Budget'!$A$1:$H$180</definedName>
    <definedName name="_xlnm.Print_Titles" localSheetId="0">'GF 2022 Budget'!$1:$1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7" i="2" l="1"/>
  <c r="M13" i="7" l="1"/>
  <c r="O13" i="7" s="1"/>
  <c r="M11" i="7"/>
  <c r="O11" i="7" s="1"/>
  <c r="O9" i="7"/>
  <c r="M10" i="7"/>
  <c r="O10" i="7" s="1"/>
  <c r="M12" i="7"/>
  <c r="O12" i="7" s="1"/>
  <c r="M14" i="7"/>
  <c r="O14" i="7" s="1"/>
  <c r="M7" i="7"/>
  <c r="O7" i="7" s="1"/>
  <c r="O16" i="7"/>
  <c r="M16" i="7"/>
  <c r="M15" i="7"/>
  <c r="O15" i="7" s="1"/>
  <c r="O6" i="7"/>
  <c r="O3" i="7"/>
  <c r="O2" i="7"/>
  <c r="O5" i="7"/>
  <c r="M9" i="7"/>
  <c r="M6" i="7"/>
  <c r="M5" i="7"/>
  <c r="M4" i="7"/>
  <c r="O4" i="7" s="1"/>
  <c r="M3" i="7"/>
  <c r="M2" i="7"/>
  <c r="F17" i="7"/>
  <c r="E17" i="7"/>
  <c r="E18" i="7" s="1"/>
  <c r="O17" i="7" l="1"/>
  <c r="G86" i="2" l="1"/>
  <c r="G5" i="6" l="1"/>
  <c r="G83" i="2" l="1"/>
  <c r="H160" i="2" l="1"/>
  <c r="H52" i="2" l="1"/>
  <c r="H44" i="2"/>
  <c r="G43" i="2"/>
  <c r="H28" i="2"/>
  <c r="G32" i="2"/>
  <c r="G31" i="2"/>
  <c r="G30" i="2"/>
  <c r="G29" i="2"/>
  <c r="G28" i="2"/>
  <c r="G27" i="2"/>
  <c r="G26" i="2"/>
  <c r="G56" i="2"/>
  <c r="G173" i="2"/>
  <c r="G175" i="2"/>
  <c r="G174" i="2"/>
  <c r="G167" i="2"/>
  <c r="G166" i="2"/>
  <c r="G165" i="2"/>
  <c r="G164" i="2"/>
  <c r="G163" i="2"/>
  <c r="G125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1" i="2"/>
  <c r="G140" i="2"/>
  <c r="G139" i="2"/>
  <c r="G138" i="2"/>
  <c r="G137" i="2"/>
  <c r="G136" i="2"/>
  <c r="G135" i="2"/>
  <c r="G134" i="2"/>
  <c r="G133" i="2"/>
  <c r="G129" i="2"/>
  <c r="G128" i="2"/>
  <c r="G127" i="2"/>
  <c r="G124" i="2"/>
  <c r="G123" i="2"/>
  <c r="G112" i="2"/>
  <c r="G111" i="2"/>
  <c r="H20" i="2"/>
  <c r="H22" i="2" s="1"/>
  <c r="H10" i="2"/>
  <c r="H13" i="2"/>
  <c r="H17" i="2" s="1"/>
  <c r="G21" i="2"/>
  <c r="G20" i="2"/>
  <c r="G16" i="2"/>
  <c r="G15" i="2"/>
  <c r="G14" i="2"/>
  <c r="G13" i="2"/>
  <c r="G9" i="2"/>
  <c r="G8" i="2"/>
  <c r="G7" i="2"/>
  <c r="G6" i="2"/>
  <c r="G5" i="2"/>
  <c r="G4" i="2"/>
  <c r="G62" i="2"/>
  <c r="G61" i="2"/>
  <c r="G60" i="2"/>
  <c r="G59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88" i="2"/>
  <c r="G85" i="2"/>
  <c r="G84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55" i="2"/>
  <c r="G57" i="2"/>
  <c r="G58" i="2"/>
  <c r="G64" i="2"/>
  <c r="F33" i="2"/>
  <c r="E33" i="2"/>
  <c r="E177" i="2"/>
  <c r="E169" i="2"/>
  <c r="E119" i="2"/>
  <c r="E108" i="2"/>
  <c r="E90" i="2"/>
  <c r="E65" i="2"/>
  <c r="E52" i="2"/>
  <c r="E22" i="2"/>
  <c r="E17" i="2"/>
  <c r="E10" i="2"/>
  <c r="H33" i="2" l="1"/>
  <c r="G33" i="2"/>
  <c r="G65" i="2"/>
  <c r="H169" i="2"/>
  <c r="H119" i="2"/>
  <c r="F108" i="2"/>
  <c r="H90" i="2"/>
  <c r="F52" i="2"/>
  <c r="H65" i="2"/>
  <c r="F65" i="2"/>
  <c r="G39" i="2"/>
  <c r="G38" i="2"/>
  <c r="G37" i="2"/>
  <c r="F44" i="2"/>
  <c r="E44" i="2"/>
  <c r="F22" i="2"/>
  <c r="F17" i="2"/>
  <c r="F10" i="2"/>
  <c r="E160" i="2"/>
  <c r="F160" i="2"/>
  <c r="H178" i="2" l="1"/>
  <c r="E178" i="2"/>
  <c r="G108" i="2"/>
  <c r="G10" i="2"/>
  <c r="G160" i="2"/>
  <c r="G17" i="2"/>
  <c r="G44" i="2"/>
  <c r="F113" i="2" l="1"/>
  <c r="F90" i="2"/>
  <c r="G90" i="2" s="1"/>
  <c r="F169" i="2"/>
  <c r="G169" i="2" s="1"/>
  <c r="F119" i="2" l="1"/>
  <c r="G113" i="2"/>
  <c r="G52" i="2"/>
  <c r="G119" i="2" l="1"/>
  <c r="F178" i="2"/>
  <c r="G178" i="2" s="1"/>
</calcChain>
</file>

<file path=xl/sharedStrings.xml><?xml version="1.0" encoding="utf-8"?>
<sst xmlns="http://schemas.openxmlformats.org/spreadsheetml/2006/main" count="237" uniqueCount="193">
  <si>
    <t>Water</t>
  </si>
  <si>
    <t>Education &amp; Seminars</t>
  </si>
  <si>
    <t>Furnace Heat Oil</t>
  </si>
  <si>
    <t>Mileage</t>
  </si>
  <si>
    <t>Propane</t>
  </si>
  <si>
    <t>Expenses</t>
  </si>
  <si>
    <t>Electric</t>
  </si>
  <si>
    <t>Supplies</t>
  </si>
  <si>
    <t>Totals</t>
  </si>
  <si>
    <t xml:space="preserve">Appropriations/Dues/Fees/Taxes </t>
  </si>
  <si>
    <t>Abbott Fund</t>
  </si>
  <si>
    <t>County Taxes</t>
  </si>
  <si>
    <t xml:space="preserve">Transfer Station </t>
  </si>
  <si>
    <t xml:space="preserve">VT. League of Cities &amp; Towns </t>
  </si>
  <si>
    <t>Windham Regional Commission</t>
  </si>
  <si>
    <t>Library Annual Stipend</t>
  </si>
  <si>
    <t>Auditors</t>
  </si>
  <si>
    <t>Payroll</t>
  </si>
  <si>
    <t>Employer Fica/Medicare</t>
  </si>
  <si>
    <t>Seminars/Workshops</t>
  </si>
  <si>
    <t>Printing</t>
  </si>
  <si>
    <t>Wages</t>
  </si>
  <si>
    <t>Listers/Reappraisal</t>
  </si>
  <si>
    <t>Education &amp; Seminars - General</t>
  </si>
  <si>
    <t>Meeting House</t>
  </si>
  <si>
    <t>Telephone</t>
  </si>
  <si>
    <t>Fire Protection</t>
  </si>
  <si>
    <t>Elevator</t>
  </si>
  <si>
    <t>Furnace Service</t>
  </si>
  <si>
    <t>Lawn Care</t>
  </si>
  <si>
    <t>Insurance</t>
  </si>
  <si>
    <t>Planning Commission</t>
  </si>
  <si>
    <t>Consulting Services</t>
  </si>
  <si>
    <t>Payroll - Commissioners</t>
  </si>
  <si>
    <t>Public Safety</t>
  </si>
  <si>
    <t>County Sheriff - Hourly Contract</t>
  </si>
  <si>
    <t>Payroll - Constable</t>
  </si>
  <si>
    <t>Payroll - Health Officer</t>
  </si>
  <si>
    <t>Emer Mgmt - Mileage</t>
  </si>
  <si>
    <t>SWNH - Mutual Aid Expenses</t>
  </si>
  <si>
    <t>Selectboard</t>
  </si>
  <si>
    <t>Legal Expense - Listers</t>
  </si>
  <si>
    <t>Legal Expense - Meeting House</t>
  </si>
  <si>
    <t>Legal Expense - Planning Commission</t>
  </si>
  <si>
    <t>Legal Expense - Town Clerk</t>
  </si>
  <si>
    <t>Legal Expense - Treasurer</t>
  </si>
  <si>
    <t>Payroll - Selectboard</t>
  </si>
  <si>
    <t>Payroll - Selectboard Clerk</t>
  </si>
  <si>
    <t>Public Notices</t>
  </si>
  <si>
    <t>Social Services</t>
  </si>
  <si>
    <t>Collaborative</t>
  </si>
  <si>
    <t>Grace Cottage Foundation</t>
  </si>
  <si>
    <t>Green Up Vermont</t>
  </si>
  <si>
    <t>Health Care &amp; Rehab of VT &amp; NH</t>
  </si>
  <si>
    <t>Londonderry Food Shelf</t>
  </si>
  <si>
    <t xml:space="preserve">Meals On Wheels Program </t>
  </si>
  <si>
    <t>Mountain Valley Medical Clinic</t>
  </si>
  <si>
    <t>Neighborhood Connections</t>
  </si>
  <si>
    <t>Townshend Community Food Shelf</t>
  </si>
  <si>
    <t>Visiting Nurse of VT &amp; NH</t>
  </si>
  <si>
    <t>Windham County Humane Society</t>
  </si>
  <si>
    <t>Women's  Freedom Center</t>
  </si>
  <si>
    <t>Vt Rural Fire Protection (2015 Article)</t>
  </si>
  <si>
    <t>Town Clerk</t>
  </si>
  <si>
    <t>Contracted Service-Clerk Training</t>
  </si>
  <si>
    <t>Seminars - Workshops</t>
  </si>
  <si>
    <t xml:space="preserve">Payroll - Assistant Town Clerk </t>
  </si>
  <si>
    <t>Payroll - Town Clerk Salary</t>
  </si>
  <si>
    <t>Town Office</t>
  </si>
  <si>
    <t xml:space="preserve">Nemrc Annual License </t>
  </si>
  <si>
    <t>Nemrc Cloud</t>
  </si>
  <si>
    <t>New Computers/Monitors</t>
  </si>
  <si>
    <t>Records Retention for Payroll</t>
  </si>
  <si>
    <t>Website Management</t>
  </si>
  <si>
    <t>Copier Expense</t>
  </si>
  <si>
    <t>Cleaning-Office</t>
  </si>
  <si>
    <t>Postage &amp; Delivery</t>
  </si>
  <si>
    <t>Listers Software - SFREP &amp; CAI</t>
  </si>
  <si>
    <t>Treasurer</t>
  </si>
  <si>
    <t>Payroll - Assistant Treasurer</t>
  </si>
  <si>
    <t xml:space="preserve">Payroll - Treasurer </t>
  </si>
  <si>
    <t>Contracted Services/Payroll Processing</t>
  </si>
  <si>
    <t>Zoning/911</t>
  </si>
  <si>
    <t>911 Signs</t>
  </si>
  <si>
    <t>Payroll - Admin. &amp; Permit Work</t>
  </si>
  <si>
    <t>PayData HR Support Service</t>
  </si>
  <si>
    <t>Zoning Inspections</t>
  </si>
  <si>
    <t>Legal Expense - Zoning</t>
  </si>
  <si>
    <t>Legal Expense - Delinquent Tax Coll</t>
  </si>
  <si>
    <t>Delinquent Tax Collector</t>
  </si>
  <si>
    <t>Covid Expense-Digitization</t>
  </si>
  <si>
    <t>Covid Expense:</t>
  </si>
  <si>
    <t xml:space="preserve"> </t>
  </si>
  <si>
    <t>Telephone With Fiber Optics</t>
  </si>
  <si>
    <t xml:space="preserve">Fire Department </t>
  </si>
  <si>
    <t>Delinquent Tax Collector Total</t>
  </si>
  <si>
    <t>Auditors Total</t>
  </si>
  <si>
    <t>Appropriations Totals</t>
  </si>
  <si>
    <t>Listers/Reappraisal Total</t>
  </si>
  <si>
    <t>Contracted Services</t>
  </si>
  <si>
    <t>Utilities</t>
  </si>
  <si>
    <t>Septic Service</t>
  </si>
  <si>
    <t>Tree Service</t>
  </si>
  <si>
    <t>Meeting House Total</t>
  </si>
  <si>
    <t>Planning Commission Total</t>
  </si>
  <si>
    <t>Avail. Balance</t>
  </si>
  <si>
    <t>Paid Expenses</t>
  </si>
  <si>
    <t>Animal Control Officer</t>
  </si>
  <si>
    <t>Public Safety Total</t>
  </si>
  <si>
    <t>Selectboard Total</t>
  </si>
  <si>
    <t>Consulting Services VLCT</t>
  </si>
  <si>
    <t>Senior Solutions</t>
  </si>
  <si>
    <t>Sevca</t>
  </si>
  <si>
    <t>Social Services Total</t>
  </si>
  <si>
    <t>Town Office Total</t>
  </si>
  <si>
    <t>Town Clerk Total</t>
  </si>
  <si>
    <t>General Liability/Property</t>
  </si>
  <si>
    <t xml:space="preserve">Constable Mandated </t>
  </si>
  <si>
    <t>Law Enforcement Coverage</t>
  </si>
  <si>
    <t>Workers Comp</t>
  </si>
  <si>
    <t>Bond Coverage</t>
  </si>
  <si>
    <t>Computer</t>
  </si>
  <si>
    <t>Bank Svc Charge</t>
  </si>
  <si>
    <t>Nemrc Support</t>
  </si>
  <si>
    <t>Subscription</t>
  </si>
  <si>
    <t>Treasurer Total</t>
  </si>
  <si>
    <t>Zoning 911 Totals</t>
  </si>
  <si>
    <t>Nemrc Land Records</t>
  </si>
  <si>
    <t>Londonderry Rescue</t>
  </si>
  <si>
    <t xml:space="preserve">Contracted Services/Quick  Books </t>
  </si>
  <si>
    <t>Animal Impound Fee</t>
  </si>
  <si>
    <t>Supplies WES Rembursement</t>
  </si>
  <si>
    <t xml:space="preserve">Moved to Meeting House M &amp; I </t>
  </si>
  <si>
    <t>Cleaning &amp; Supplies</t>
  </si>
  <si>
    <t>use to fund MHM&amp; I</t>
  </si>
  <si>
    <t>Proposed 2023 Budget</t>
  </si>
  <si>
    <t>Voted 2022 budget</t>
  </si>
  <si>
    <t>Nemrc Reappraisal</t>
  </si>
  <si>
    <t>Reappraisal Equipment</t>
  </si>
  <si>
    <t>Reappraisal Program</t>
  </si>
  <si>
    <t>Legal Expense - Selectboard:Animal Control</t>
  </si>
  <si>
    <t>Legal Expense - Selectboard: Fema Issues</t>
  </si>
  <si>
    <t>Legal Expense - Selectboard: WES Lawsuit</t>
  </si>
  <si>
    <t>Legal Expense - Selectboard:</t>
  </si>
  <si>
    <t>Legal Expense - Selectboard: Town Prop</t>
  </si>
  <si>
    <t>Computer Repairs</t>
  </si>
  <si>
    <t>Computer Supplies</t>
  </si>
  <si>
    <t>Computer Security</t>
  </si>
  <si>
    <t>Town Clerk Fees Received 2022</t>
  </si>
  <si>
    <t>Town Office Fees 2022</t>
  </si>
  <si>
    <t>Zoning Fees Collected 2022</t>
  </si>
  <si>
    <t>Articles Needed</t>
  </si>
  <si>
    <t>Nemrc Reappraisal:  for 2024</t>
  </si>
  <si>
    <t xml:space="preserve">Minimum </t>
  </si>
  <si>
    <t>General Fund</t>
  </si>
  <si>
    <t>Winter Summer Roads</t>
  </si>
  <si>
    <t>Retreatment</t>
  </si>
  <si>
    <t>Bridges &amp; Culverts</t>
  </si>
  <si>
    <t>Meeting House M &amp; I (Request Minimum 5000)</t>
  </si>
  <si>
    <t>Town Office M &amp; I</t>
  </si>
  <si>
    <t>Garage M &amp; I</t>
  </si>
  <si>
    <t>Payroll - ARPA Fund Clerk</t>
  </si>
  <si>
    <t>Payroll - Grant Manager</t>
  </si>
  <si>
    <t>**</t>
  </si>
  <si>
    <t>2021 B00K</t>
  </si>
  <si>
    <t>Rainy Day</t>
  </si>
  <si>
    <t>Weatherization</t>
  </si>
  <si>
    <t>Road Machinery</t>
  </si>
  <si>
    <t>Prof Audit</t>
  </si>
  <si>
    <t>Nemrc</t>
  </si>
  <si>
    <t>Office M&amp; I</t>
  </si>
  <si>
    <t>Reappraisal</t>
  </si>
  <si>
    <t>Dog Fund</t>
  </si>
  <si>
    <t>Bridges</t>
  </si>
  <si>
    <t>Restoration</t>
  </si>
  <si>
    <t>MH M &amp; I</t>
  </si>
  <si>
    <t>interest</t>
  </si>
  <si>
    <t>2022 Vote</t>
  </si>
  <si>
    <t>2021 Surplus</t>
  </si>
  <si>
    <t>2022 Rev</t>
  </si>
  <si>
    <t>State Aid</t>
  </si>
  <si>
    <t>Exp</t>
  </si>
  <si>
    <t>Grants</t>
  </si>
  <si>
    <t>Total $</t>
  </si>
  <si>
    <t>Balance</t>
  </si>
  <si>
    <t>AARPA Funds</t>
  </si>
  <si>
    <t>*</t>
  </si>
  <si>
    <t>check numbers</t>
  </si>
  <si>
    <t>ARPA Funds</t>
  </si>
  <si>
    <t>To Be Voted On in 2023</t>
  </si>
  <si>
    <t>See Article</t>
  </si>
  <si>
    <t>Reappraisal Supplies</t>
  </si>
  <si>
    <t>Online Subsciption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</si>
</sst>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48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i/>
      <sz val="16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b/>
      <sz val="18"/>
      <color theme="4"/>
      <name val="Arial"/>
      <family val="2"/>
    </font>
    <font>
      <i/>
      <sz val="16"/>
      <name val="Arial"/>
      <family val="2"/>
    </font>
    <font>
      <b/>
      <sz val="14"/>
      <color theme="1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sz val="16"/>
      <color rgb="FF000000"/>
      <name val="Arial"/>
      <family val="2"/>
    </font>
    <font>
      <b/>
      <sz val="16"/>
      <color theme="4"/>
      <name val="Arial"/>
      <family val="2"/>
    </font>
    <font>
      <sz val="16"/>
      <name val="Arial"/>
      <family val="2"/>
    </font>
    <font>
      <sz val="16"/>
      <color theme="5"/>
      <name val="Arial"/>
      <family val="2"/>
    </font>
    <font>
      <b/>
      <u/>
      <sz val="16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  <font>
      <i/>
      <u/>
      <sz val="16"/>
      <color theme="1"/>
      <name val="Arial"/>
      <family val="2"/>
    </font>
    <font>
      <b/>
      <i/>
      <sz val="14"/>
      <color theme="1"/>
      <name val="Arial"/>
      <family val="2"/>
    </font>
    <font>
      <b/>
      <i/>
      <u/>
      <sz val="14"/>
      <color theme="1"/>
      <name val="Arial"/>
      <family val="2"/>
    </font>
    <font>
      <sz val="14"/>
      <color rgb="FF00000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6"/>
      <name val="Times New Roman"/>
      <family val="1"/>
    </font>
    <font>
      <b/>
      <sz val="16"/>
      <color theme="4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u/>
      <sz val="16"/>
      <color theme="1"/>
      <name val="Times New Roman"/>
      <family val="1"/>
    </font>
    <font>
      <b/>
      <sz val="16"/>
      <color theme="3" tint="0.39997558519241921"/>
      <name val="Times New Roman"/>
      <family val="1"/>
    </font>
    <font>
      <sz val="16"/>
      <color rgb="FF000000"/>
      <name val="Times New Roman"/>
      <family val="1"/>
    </font>
    <font>
      <u/>
      <sz val="16"/>
      <name val="Times New Roman"/>
      <family val="1"/>
    </font>
    <font>
      <u/>
      <sz val="16"/>
      <color rgb="FF000000"/>
      <name val="Times New Roman"/>
      <family val="1"/>
    </font>
    <font>
      <sz val="16"/>
      <color theme="4"/>
      <name val="Times New Roman"/>
      <family val="1"/>
    </font>
    <font>
      <sz val="16"/>
      <color theme="3" tint="0.39997558519241921"/>
      <name val="Times New Roman"/>
      <family val="1"/>
    </font>
    <font>
      <sz val="20"/>
      <color theme="1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8"/>
      <color theme="4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Alignment="1">
      <alignment horizontal="center"/>
    </xf>
    <xf numFmtId="37" fontId="1" fillId="0" borderId="0" xfId="0" applyNumberFormat="1" applyFont="1" applyFill="1"/>
    <xf numFmtId="37" fontId="1" fillId="0" borderId="0" xfId="0" applyNumberFormat="1" applyFont="1"/>
    <xf numFmtId="164" fontId="7" fillId="0" borderId="0" xfId="0" applyNumberFormat="1" applyFont="1" applyFill="1" applyBorder="1"/>
    <xf numFmtId="0" fontId="1" fillId="0" borderId="0" xfId="0" applyFont="1" applyBorder="1"/>
    <xf numFmtId="37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/>
    <xf numFmtId="3" fontId="5" fillId="0" borderId="0" xfId="0" applyNumberFormat="1" applyFont="1" applyBorder="1"/>
    <xf numFmtId="0" fontId="1" fillId="0" borderId="0" xfId="0" applyFont="1" applyFill="1" applyBorder="1"/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0" fontId="12" fillId="0" borderId="0" xfId="0" applyFont="1" applyFill="1"/>
    <xf numFmtId="0" fontId="13" fillId="0" borderId="0" xfId="0" applyFont="1" applyFill="1"/>
    <xf numFmtId="37" fontId="12" fillId="0" borderId="7" xfId="0" applyNumberFormat="1" applyFont="1" applyFill="1" applyBorder="1"/>
    <xf numFmtId="37" fontId="12" fillId="0" borderId="9" xfId="0" applyNumberFormat="1" applyFont="1" applyFill="1" applyBorder="1"/>
    <xf numFmtId="37" fontId="18" fillId="0" borderId="7" xfId="0" applyNumberFormat="1" applyFont="1" applyFill="1" applyBorder="1"/>
    <xf numFmtId="37" fontId="18" fillId="0" borderId="9" xfId="0" applyNumberFormat="1" applyFont="1" applyFill="1" applyBorder="1"/>
    <xf numFmtId="49" fontId="16" fillId="0" borderId="3" xfId="0" applyNumberFormat="1" applyFont="1" applyFill="1" applyBorder="1"/>
    <xf numFmtId="37" fontId="16" fillId="0" borderId="7" xfId="0" applyNumberFormat="1" applyFont="1" applyFill="1" applyBorder="1" applyAlignment="1">
      <alignment horizontal="right"/>
    </xf>
    <xf numFmtId="49" fontId="11" fillId="0" borderId="0" xfId="0" applyNumberFormat="1" applyFont="1" applyFill="1" applyBorder="1"/>
    <xf numFmtId="49" fontId="16" fillId="0" borderId="0" xfId="0" applyNumberFormat="1" applyFont="1" applyFill="1" applyBorder="1"/>
    <xf numFmtId="164" fontId="19" fillId="0" borderId="0" xfId="0" applyNumberFormat="1" applyFont="1" applyFill="1" applyBorder="1"/>
    <xf numFmtId="4" fontId="2" fillId="0" borderId="0" xfId="0" applyNumberFormat="1" applyFont="1" applyFill="1" applyBorder="1"/>
    <xf numFmtId="4" fontId="12" fillId="0" borderId="0" xfId="0" applyNumberFormat="1" applyFont="1" applyFill="1" applyBorder="1"/>
    <xf numFmtId="164" fontId="18" fillId="0" borderId="0" xfId="0" applyNumberFormat="1" applyFont="1" applyFill="1" applyBorder="1"/>
    <xf numFmtId="0" fontId="12" fillId="0" borderId="0" xfId="0" applyFont="1"/>
    <xf numFmtId="0" fontId="12" fillId="0" borderId="0" xfId="0" applyFont="1" applyBorder="1"/>
    <xf numFmtId="37" fontId="3" fillId="0" borderId="0" xfId="0" applyNumberFormat="1" applyFont="1" applyFill="1"/>
    <xf numFmtId="37" fontId="21" fillId="0" borderId="0" xfId="0" applyNumberFormat="1" applyFont="1" applyFill="1" applyBorder="1"/>
    <xf numFmtId="0" fontId="3" fillId="0" borderId="0" xfId="0" applyFont="1"/>
    <xf numFmtId="37" fontId="22" fillId="0" borderId="0" xfId="0" applyNumberFormat="1" applyFont="1" applyFill="1" applyBorder="1" applyAlignment="1">
      <alignment horizontal="right"/>
    </xf>
    <xf numFmtId="37" fontId="13" fillId="0" borderId="0" xfId="0" applyNumberFormat="1" applyFont="1" applyFill="1"/>
    <xf numFmtId="37" fontId="12" fillId="0" borderId="0" xfId="0" applyNumberFormat="1" applyFont="1" applyFill="1"/>
    <xf numFmtId="37" fontId="24" fillId="0" borderId="0" xfId="0" applyNumberFormat="1" applyFont="1" applyFill="1"/>
    <xf numFmtId="37" fontId="25" fillId="0" borderId="0" xfId="0" applyNumberFormat="1" applyFont="1" applyFill="1"/>
    <xf numFmtId="0" fontId="24" fillId="0" borderId="0" xfId="0" applyFont="1" applyFill="1"/>
    <xf numFmtId="37" fontId="18" fillId="0" borderId="0" xfId="0" applyNumberFormat="1" applyFont="1" applyFill="1" applyBorder="1"/>
    <xf numFmtId="37" fontId="23" fillId="0" borderId="0" xfId="0" applyNumberFormat="1" applyFont="1" applyFill="1" applyBorder="1"/>
    <xf numFmtId="49" fontId="13" fillId="0" borderId="0" xfId="0" applyNumberFormat="1" applyFont="1" applyFill="1"/>
    <xf numFmtId="37" fontId="26" fillId="0" borderId="7" xfId="0" applyNumberFormat="1" applyFont="1" applyFill="1" applyBorder="1" applyAlignment="1">
      <alignment horizontal="left"/>
    </xf>
    <xf numFmtId="37" fontId="22" fillId="0" borderId="0" xfId="0" applyNumberFormat="1" applyFont="1" applyFill="1" applyBorder="1"/>
    <xf numFmtId="0" fontId="8" fillId="0" borderId="0" xfId="0" applyFont="1" applyFill="1"/>
    <xf numFmtId="37" fontId="11" fillId="0" borderId="0" xfId="0" applyNumberFormat="1" applyFont="1" applyFill="1" applyBorder="1"/>
    <xf numFmtId="3" fontId="11" fillId="0" borderId="14" xfId="0" applyNumberFormat="1" applyFont="1" applyFill="1" applyBorder="1" applyAlignment="1"/>
    <xf numFmtId="3" fontId="11" fillId="0" borderId="0" xfId="0" applyNumberFormat="1" applyFont="1" applyFill="1" applyBorder="1" applyAlignment="1"/>
    <xf numFmtId="3" fontId="11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9" fontId="14" fillId="0" borderId="0" xfId="0" applyNumberFormat="1" applyFont="1" applyFill="1" applyBorder="1"/>
    <xf numFmtId="49" fontId="17" fillId="0" borderId="0" xfId="0" applyNumberFormat="1" applyFont="1" applyFill="1" applyBorder="1"/>
    <xf numFmtId="37" fontId="20" fillId="0" borderId="0" xfId="0" applyNumberFormat="1" applyFont="1" applyFill="1" applyBorder="1"/>
    <xf numFmtId="4" fontId="18" fillId="0" borderId="0" xfId="0" applyNumberFormat="1" applyFont="1" applyFill="1" applyBorder="1"/>
    <xf numFmtId="0" fontId="14" fillId="0" borderId="0" xfId="0" applyFont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Border="1"/>
    <xf numFmtId="4" fontId="18" fillId="0" borderId="0" xfId="0" applyNumberFormat="1" applyFont="1" applyBorder="1"/>
    <xf numFmtId="49" fontId="11" fillId="0" borderId="0" xfId="0" applyNumberFormat="1" applyFont="1" applyFill="1" applyBorder="1" applyAlignment="1"/>
    <xf numFmtId="49" fontId="15" fillId="0" borderId="0" xfId="0" applyNumberFormat="1" applyFont="1" applyFill="1" applyBorder="1" applyAlignment="1"/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/>
    <xf numFmtId="49" fontId="6" fillId="0" borderId="0" xfId="0" applyNumberFormat="1" applyFont="1" applyFill="1" applyBorder="1"/>
    <xf numFmtId="0" fontId="14" fillId="0" borderId="0" xfId="0" applyFont="1" applyBorder="1"/>
    <xf numFmtId="3" fontId="20" fillId="0" borderId="0" xfId="0" applyNumberFormat="1" applyFont="1" applyBorder="1"/>
    <xf numFmtId="3" fontId="11" fillId="0" borderId="0" xfId="0" applyNumberFormat="1" applyFont="1" applyBorder="1"/>
    <xf numFmtId="0" fontId="8" fillId="0" borderId="0" xfId="0" applyFont="1" applyBorder="1" applyAlignment="1">
      <alignment horizontal="center"/>
    </xf>
    <xf numFmtId="3" fontId="20" fillId="0" borderId="0" xfId="0" applyNumberFormat="1" applyFont="1" applyFill="1" applyBorder="1" applyAlignment="1">
      <alignment horizontal="right"/>
    </xf>
    <xf numFmtId="3" fontId="14" fillId="0" borderId="0" xfId="0" applyNumberFormat="1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27" fillId="0" borderId="0" xfId="0" applyFont="1" applyFill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" fontId="29" fillId="0" borderId="0" xfId="0" applyNumberFormat="1" applyFont="1"/>
    <xf numFmtId="37" fontId="28" fillId="0" borderId="0" xfId="0" applyNumberFormat="1" applyFont="1" applyFill="1" applyBorder="1" applyAlignment="1">
      <alignment wrapText="1"/>
    </xf>
    <xf numFmtId="0" fontId="30" fillId="0" borderId="21" xfId="0" applyFont="1" applyBorder="1" applyAlignment="1">
      <alignment horizontal="center"/>
    </xf>
    <xf numFmtId="49" fontId="31" fillId="0" borderId="22" xfId="0" applyNumberFormat="1" applyFont="1" applyBorder="1"/>
    <xf numFmtId="49" fontId="31" fillId="0" borderId="23" xfId="0" applyNumberFormat="1" applyFont="1" applyBorder="1"/>
    <xf numFmtId="4" fontId="30" fillId="0" borderId="20" xfId="0" applyNumberFormat="1" applyFont="1" applyFill="1" applyBorder="1" applyAlignment="1">
      <alignment horizontal="center" wrapText="1"/>
    </xf>
    <xf numFmtId="17" fontId="30" fillId="0" borderId="25" xfId="0" applyNumberFormat="1" applyFont="1" applyBorder="1" applyAlignment="1">
      <alignment horizontal="center" wrapText="1"/>
    </xf>
    <xf numFmtId="17" fontId="30" fillId="0" borderId="29" xfId="0" applyNumberFormat="1" applyFont="1" applyBorder="1" applyAlignment="1">
      <alignment horizontal="center" wrapText="1"/>
    </xf>
    <xf numFmtId="0" fontId="30" fillId="0" borderId="27" xfId="0" applyFont="1" applyBorder="1" applyAlignment="1">
      <alignment horizontal="center"/>
    </xf>
    <xf numFmtId="0" fontId="32" fillId="0" borderId="28" xfId="0" applyFont="1" applyBorder="1" applyAlignment="1">
      <alignment horizontal="left" vertical="center"/>
    </xf>
    <xf numFmtId="49" fontId="31" fillId="0" borderId="1" xfId="0" applyNumberFormat="1" applyFont="1" applyBorder="1"/>
    <xf numFmtId="4" fontId="30" fillId="0" borderId="8" xfId="0" applyNumberFormat="1" applyFont="1" applyFill="1" applyBorder="1" applyAlignment="1">
      <alignment horizontal="center" wrapText="1"/>
    </xf>
    <xf numFmtId="17" fontId="30" fillId="0" borderId="8" xfId="0" applyNumberFormat="1" applyFont="1" applyBorder="1" applyAlignment="1">
      <alignment horizontal="center" wrapText="1"/>
    </xf>
    <xf numFmtId="17" fontId="30" fillId="0" borderId="6" xfId="0" applyNumberFormat="1" applyFont="1" applyBorder="1" applyAlignment="1">
      <alignment horizontal="center" wrapText="1"/>
    </xf>
    <xf numFmtId="49" fontId="30" fillId="0" borderId="1" xfId="0" applyNumberFormat="1" applyFont="1" applyFill="1" applyBorder="1"/>
    <xf numFmtId="49" fontId="31" fillId="0" borderId="1" xfId="0" applyNumberFormat="1" applyFont="1" applyFill="1" applyBorder="1"/>
    <xf numFmtId="39" fontId="31" fillId="0" borderId="6" xfId="0" applyNumberFormat="1" applyFont="1" applyFill="1" applyBorder="1"/>
    <xf numFmtId="39" fontId="30" fillId="0" borderId="6" xfId="0" applyNumberFormat="1" applyFont="1" applyFill="1" applyBorder="1" applyAlignment="1">
      <alignment horizontal="center" wrapText="1"/>
    </xf>
    <xf numFmtId="39" fontId="30" fillId="0" borderId="6" xfId="0" applyNumberFormat="1" applyFont="1" applyFill="1" applyBorder="1"/>
    <xf numFmtId="39" fontId="30" fillId="0" borderId="7" xfId="0" applyNumberFormat="1" applyFont="1" applyFill="1" applyBorder="1"/>
    <xf numFmtId="49" fontId="33" fillId="0" borderId="3" xfId="0" applyNumberFormat="1" applyFont="1" applyFill="1" applyBorder="1"/>
    <xf numFmtId="49" fontId="34" fillId="0" borderId="3" xfId="0" applyNumberFormat="1" applyFont="1" applyFill="1" applyBorder="1"/>
    <xf numFmtId="37" fontId="34" fillId="0" borderId="7" xfId="0" applyNumberFormat="1" applyFont="1" applyFill="1" applyBorder="1"/>
    <xf numFmtId="37" fontId="35" fillId="0" borderId="7" xfId="0" applyNumberFormat="1" applyFont="1" applyFill="1" applyBorder="1" applyAlignment="1">
      <alignment horizontal="right"/>
    </xf>
    <xf numFmtId="37" fontId="34" fillId="0" borderId="7" xfId="0" applyNumberFormat="1" applyFont="1" applyFill="1" applyBorder="1" applyAlignment="1"/>
    <xf numFmtId="37" fontId="36" fillId="0" borderId="11" xfId="0" applyNumberFormat="1" applyFont="1" applyFill="1" applyBorder="1"/>
    <xf numFmtId="49" fontId="31" fillId="0" borderId="16" xfId="0" applyNumberFormat="1" applyFont="1" applyFill="1" applyBorder="1"/>
    <xf numFmtId="4" fontId="30" fillId="0" borderId="16" xfId="0" applyNumberFormat="1" applyFont="1" applyFill="1" applyBorder="1"/>
    <xf numFmtId="37" fontId="30" fillId="0" borderId="10" xfId="0" applyNumberFormat="1" applyFont="1" applyFill="1" applyBorder="1"/>
    <xf numFmtId="37" fontId="32" fillId="0" borderId="15" xfId="0" applyNumberFormat="1" applyFont="1" applyFill="1" applyBorder="1"/>
    <xf numFmtId="49" fontId="31" fillId="0" borderId="3" xfId="0" applyNumberFormat="1" applyFont="1" applyFill="1" applyBorder="1"/>
    <xf numFmtId="0" fontId="35" fillId="0" borderId="0" xfId="0" applyFont="1" applyFill="1"/>
    <xf numFmtId="39" fontId="35" fillId="0" borderId="7" xfId="0" applyNumberFormat="1" applyFont="1" applyFill="1" applyBorder="1"/>
    <xf numFmtId="39" fontId="34" fillId="0" borderId="7" xfId="0" applyNumberFormat="1" applyFont="1" applyFill="1" applyBorder="1" applyAlignment="1"/>
    <xf numFmtId="39" fontId="34" fillId="0" borderId="7" xfId="0" applyNumberFormat="1" applyFont="1" applyFill="1" applyBorder="1"/>
    <xf numFmtId="0" fontId="35" fillId="0" borderId="1" xfId="0" applyFont="1" applyFill="1" applyBorder="1"/>
    <xf numFmtId="49" fontId="37" fillId="0" borderId="1" xfId="0" applyNumberFormat="1" applyFont="1" applyFill="1" applyBorder="1"/>
    <xf numFmtId="49" fontId="38" fillId="0" borderId="3" xfId="0" applyNumberFormat="1" applyFont="1" applyFill="1" applyBorder="1"/>
    <xf numFmtId="37" fontId="34" fillId="0" borderId="11" xfId="0" applyNumberFormat="1" applyFont="1" applyFill="1" applyBorder="1"/>
    <xf numFmtId="49" fontId="37" fillId="0" borderId="3" xfId="0" applyNumberFormat="1" applyFont="1" applyFill="1" applyBorder="1"/>
    <xf numFmtId="37" fontId="39" fillId="0" borderId="7" xfId="0" applyNumberFormat="1" applyFont="1" applyFill="1" applyBorder="1"/>
    <xf numFmtId="49" fontId="31" fillId="0" borderId="18" xfId="0" applyNumberFormat="1" applyFont="1" applyFill="1" applyBorder="1"/>
    <xf numFmtId="49" fontId="32" fillId="0" borderId="18" xfId="0" applyNumberFormat="1" applyFont="1" applyFill="1" applyBorder="1"/>
    <xf numFmtId="49" fontId="31" fillId="0" borderId="19" xfId="0" applyNumberFormat="1" applyFont="1" applyFill="1" applyBorder="1"/>
    <xf numFmtId="37" fontId="32" fillId="0" borderId="10" xfId="0" applyNumberFormat="1" applyFont="1" applyFill="1" applyBorder="1"/>
    <xf numFmtId="49" fontId="31" fillId="0" borderId="0" xfId="0" applyNumberFormat="1" applyFont="1" applyFill="1" applyBorder="1"/>
    <xf numFmtId="49" fontId="32" fillId="0" borderId="0" xfId="0" applyNumberFormat="1" applyFont="1" applyFill="1" applyBorder="1"/>
    <xf numFmtId="37" fontId="34" fillId="0" borderId="13" xfId="0" applyNumberFormat="1" applyFont="1" applyFill="1" applyBorder="1"/>
    <xf numFmtId="37" fontId="34" fillId="0" borderId="6" xfId="0" applyNumberFormat="1" applyFont="1" applyFill="1" applyBorder="1"/>
    <xf numFmtId="37" fontId="33" fillId="0" borderId="7" xfId="0" applyNumberFormat="1" applyFont="1" applyFill="1" applyBorder="1" applyAlignment="1">
      <alignment horizontal="right"/>
    </xf>
    <xf numFmtId="37" fontId="33" fillId="0" borderId="7" xfId="0" applyNumberFormat="1" applyFont="1" applyFill="1" applyBorder="1"/>
    <xf numFmtId="37" fontId="38" fillId="0" borderId="11" xfId="0" applyNumberFormat="1" applyFont="1" applyFill="1" applyBorder="1" applyAlignment="1">
      <alignment horizontal="right"/>
    </xf>
    <xf numFmtId="37" fontId="40" fillId="0" borderId="7" xfId="0" applyNumberFormat="1" applyFont="1" applyFill="1" applyBorder="1" applyAlignment="1">
      <alignment horizontal="right"/>
    </xf>
    <xf numFmtId="37" fontId="36" fillId="0" borderId="7" xfId="0" applyNumberFormat="1" applyFont="1" applyFill="1" applyBorder="1"/>
    <xf numFmtId="49" fontId="32" fillId="0" borderId="16" xfId="0" applyNumberFormat="1" applyFont="1" applyFill="1" applyBorder="1"/>
    <xf numFmtId="37" fontId="32" fillId="0" borderId="15" xfId="0" applyNumberFormat="1" applyFont="1" applyFill="1" applyBorder="1" applyAlignment="1">
      <alignment horizontal="right"/>
    </xf>
    <xf numFmtId="0" fontId="32" fillId="0" borderId="15" xfId="0" applyNumberFormat="1" applyFont="1" applyFill="1" applyBorder="1"/>
    <xf numFmtId="37" fontId="34" fillId="0" borderId="6" xfId="0" applyNumberFormat="1" applyFont="1" applyFill="1" applyBorder="1" applyAlignment="1">
      <alignment horizontal="right"/>
    </xf>
    <xf numFmtId="49" fontId="32" fillId="0" borderId="3" xfId="0" applyNumberFormat="1" applyFont="1" applyFill="1" applyBorder="1"/>
    <xf numFmtId="0" fontId="35" fillId="0" borderId="9" xfId="0" applyFont="1" applyFill="1" applyBorder="1"/>
    <xf numFmtId="0" fontId="35" fillId="0" borderId="3" xfId="0" applyFont="1" applyFill="1" applyBorder="1"/>
    <xf numFmtId="49" fontId="34" fillId="0" borderId="17" xfId="0" applyNumberFormat="1" applyFont="1" applyFill="1" applyBorder="1"/>
    <xf numFmtId="49" fontId="38" fillId="0" borderId="17" xfId="0" applyNumberFormat="1" applyFont="1" applyFill="1" applyBorder="1"/>
    <xf numFmtId="37" fontId="39" fillId="0" borderId="11" xfId="0" applyNumberFormat="1" applyFont="1" applyFill="1" applyBorder="1"/>
    <xf numFmtId="49" fontId="34" fillId="0" borderId="4" xfId="0" applyNumberFormat="1" applyFont="1" applyFill="1" applyBorder="1"/>
    <xf numFmtId="49" fontId="38" fillId="0" borderId="9" xfId="0" applyNumberFormat="1" applyFont="1" applyFill="1" applyBorder="1"/>
    <xf numFmtId="49" fontId="32" fillId="0" borderId="4" xfId="0" applyNumberFormat="1" applyFont="1" applyFill="1" applyBorder="1"/>
    <xf numFmtId="49" fontId="34" fillId="0" borderId="9" xfId="0" applyNumberFormat="1" applyFont="1" applyFill="1" applyBorder="1"/>
    <xf numFmtId="37" fontId="32" fillId="0" borderId="7" xfId="0" applyNumberFormat="1" applyFont="1" applyFill="1" applyBorder="1"/>
    <xf numFmtId="49" fontId="34" fillId="0" borderId="18" xfId="0" applyNumberFormat="1" applyFont="1" applyFill="1" applyBorder="1"/>
    <xf numFmtId="37" fontId="34" fillId="0" borderId="15" xfId="0" applyNumberFormat="1" applyFont="1" applyFill="1" applyBorder="1"/>
    <xf numFmtId="37" fontId="34" fillId="0" borderId="10" xfId="0" applyNumberFormat="1" applyFont="1" applyFill="1" applyBorder="1"/>
    <xf numFmtId="37" fontId="38" fillId="0" borderId="7" xfId="0" applyNumberFormat="1" applyFont="1" applyFill="1" applyBorder="1" applyAlignment="1">
      <alignment horizontal="right"/>
    </xf>
    <xf numFmtId="37" fontId="35" fillId="0" borderId="7" xfId="0" applyNumberFormat="1" applyFont="1" applyFill="1" applyBorder="1"/>
    <xf numFmtId="49" fontId="38" fillId="0" borderId="0" xfId="0" applyNumberFormat="1" applyFont="1" applyFill="1" applyBorder="1"/>
    <xf numFmtId="37" fontId="40" fillId="0" borderId="11" xfId="0" applyNumberFormat="1" applyFont="1" applyFill="1" applyBorder="1" applyAlignment="1">
      <alignment horizontal="right"/>
    </xf>
    <xf numFmtId="49" fontId="38" fillId="0" borderId="12" xfId="0" applyNumberFormat="1" applyFont="1" applyFill="1" applyBorder="1"/>
    <xf numFmtId="37" fontId="31" fillId="0" borderId="10" xfId="0" applyNumberFormat="1" applyFont="1" applyFill="1" applyBorder="1" applyAlignment="1">
      <alignment horizontal="right"/>
    </xf>
    <xf numFmtId="37" fontId="33" fillId="0" borderId="6" xfId="0" applyNumberFormat="1" applyFont="1" applyFill="1" applyBorder="1" applyAlignment="1">
      <alignment horizontal="right"/>
    </xf>
    <xf numFmtId="37" fontId="37" fillId="0" borderId="6" xfId="0" applyNumberFormat="1" applyFont="1" applyFill="1" applyBorder="1"/>
    <xf numFmtId="37" fontId="33" fillId="0" borderId="6" xfId="0" applyNumberFormat="1" applyFont="1" applyFill="1" applyBorder="1"/>
    <xf numFmtId="37" fontId="41" fillId="0" borderId="6" xfId="0" applyNumberFormat="1" applyFont="1" applyFill="1" applyBorder="1" applyAlignment="1">
      <alignment horizontal="right"/>
    </xf>
    <xf numFmtId="37" fontId="42" fillId="0" borderId="6" xfId="0" applyNumberFormat="1" applyFont="1" applyFill="1" applyBorder="1"/>
    <xf numFmtId="37" fontId="41" fillId="0" borderId="6" xfId="0" applyNumberFormat="1" applyFont="1" applyFill="1" applyBorder="1"/>
    <xf numFmtId="37" fontId="41" fillId="0" borderId="7" xfId="0" applyNumberFormat="1" applyFont="1" applyFill="1" applyBorder="1"/>
    <xf numFmtId="0" fontId="30" fillId="0" borderId="0" xfId="0" applyFont="1" applyFill="1"/>
    <xf numFmtId="37" fontId="34" fillId="0" borderId="7" xfId="0" applyNumberFormat="1" applyFont="1" applyFill="1" applyBorder="1" applyAlignment="1">
      <alignment horizontal="right"/>
    </xf>
    <xf numFmtId="37" fontId="39" fillId="0" borderId="7" xfId="0" applyNumberFormat="1" applyFont="1" applyFill="1" applyBorder="1" applyAlignment="1">
      <alignment horizontal="right"/>
    </xf>
    <xf numFmtId="49" fontId="37" fillId="0" borderId="16" xfId="0" applyNumberFormat="1" applyFont="1" applyFill="1" applyBorder="1"/>
    <xf numFmtId="49" fontId="31" fillId="0" borderId="12" xfId="0" applyNumberFormat="1" applyFont="1" applyFill="1" applyBorder="1"/>
    <xf numFmtId="39" fontId="41" fillId="0" borderId="6" xfId="0" applyNumberFormat="1" applyFont="1" applyFill="1" applyBorder="1" applyAlignment="1">
      <alignment horizontal="right"/>
    </xf>
    <xf numFmtId="39" fontId="41" fillId="0" borderId="6" xfId="0" applyNumberFormat="1" applyFont="1" applyFill="1" applyBorder="1"/>
    <xf numFmtId="39" fontId="41" fillId="0" borderId="7" xfId="0" applyNumberFormat="1" applyFont="1" applyFill="1" applyBorder="1"/>
    <xf numFmtId="39" fontId="34" fillId="0" borderId="6" xfId="0" applyNumberFormat="1" applyFont="1" applyFill="1" applyBorder="1"/>
    <xf numFmtId="37" fontId="34" fillId="0" borderId="7" xfId="0" applyNumberFormat="1" applyFont="1" applyFill="1" applyBorder="1" applyAlignment="1">
      <alignment wrapText="1"/>
    </xf>
    <xf numFmtId="37" fontId="39" fillId="0" borderId="11" xfId="0" applyNumberFormat="1" applyFont="1" applyFill="1" applyBorder="1" applyAlignment="1">
      <alignment wrapText="1"/>
    </xf>
    <xf numFmtId="49" fontId="33" fillId="0" borderId="1" xfId="0" applyNumberFormat="1" applyFont="1" applyFill="1" applyBorder="1"/>
    <xf numFmtId="49" fontId="31" fillId="0" borderId="3" xfId="0" applyNumberFormat="1" applyFont="1" applyFill="1" applyBorder="1" applyAlignment="1">
      <alignment wrapText="1"/>
    </xf>
    <xf numFmtId="49" fontId="38" fillId="0" borderId="3" xfId="0" applyNumberFormat="1" applyFont="1" applyFill="1" applyBorder="1" applyAlignment="1"/>
    <xf numFmtId="49" fontId="38" fillId="0" borderId="16" xfId="0" applyNumberFormat="1" applyFont="1" applyFill="1" applyBorder="1"/>
    <xf numFmtId="37" fontId="32" fillId="0" borderId="10" xfId="0" applyNumberFormat="1" applyFont="1" applyFill="1" applyBorder="1" applyAlignment="1">
      <alignment horizontal="right"/>
    </xf>
    <xf numFmtId="0" fontId="35" fillId="0" borderId="7" xfId="0" applyFont="1" applyFill="1" applyBorder="1"/>
    <xf numFmtId="49" fontId="33" fillId="0" borderId="4" xfId="0" applyNumberFormat="1" applyFont="1" applyFill="1" applyBorder="1"/>
    <xf numFmtId="37" fontId="39" fillId="0" borderId="6" xfId="0" applyNumberFormat="1" applyFont="1" applyFill="1" applyBorder="1" applyAlignment="1">
      <alignment horizontal="right"/>
    </xf>
    <xf numFmtId="49" fontId="31" fillId="0" borderId="26" xfId="0" applyNumberFormat="1" applyFont="1" applyFill="1" applyBorder="1"/>
    <xf numFmtId="49" fontId="31" fillId="0" borderId="2" xfId="0" applyNumberFormat="1" applyFont="1" applyFill="1" applyBorder="1"/>
    <xf numFmtId="0" fontId="43" fillId="0" borderId="0" xfId="0" applyFont="1" applyFill="1"/>
    <xf numFmtId="49" fontId="31" fillId="0" borderId="9" xfId="0" applyNumberFormat="1" applyFont="1" applyFill="1" applyBorder="1"/>
    <xf numFmtId="49" fontId="31" fillId="0" borderId="4" xfId="0" applyNumberFormat="1" applyFont="1" applyFill="1" applyBorder="1"/>
    <xf numFmtId="49" fontId="38" fillId="0" borderId="3" xfId="0" applyNumberFormat="1" applyFont="1" applyFill="1" applyBorder="1" applyAlignment="1">
      <alignment horizontal="left"/>
    </xf>
    <xf numFmtId="49" fontId="31" fillId="0" borderId="5" xfId="0" applyNumberFormat="1" applyFont="1" applyFill="1" applyBorder="1"/>
    <xf numFmtId="3" fontId="32" fillId="0" borderId="10" xfId="0" applyNumberFormat="1" applyFont="1" applyFill="1" applyBorder="1"/>
    <xf numFmtId="3" fontId="30" fillId="0" borderId="10" xfId="0" applyNumberFormat="1" applyFont="1" applyFill="1" applyBorder="1"/>
    <xf numFmtId="37" fontId="38" fillId="0" borderId="6" xfId="0" applyNumberFormat="1" applyFont="1" applyFill="1" applyBorder="1" applyAlignment="1">
      <alignment horizontal="right"/>
    </xf>
    <xf numFmtId="37" fontId="35" fillId="0" borderId="6" xfId="0" applyNumberFormat="1" applyFont="1" applyFill="1" applyBorder="1"/>
    <xf numFmtId="37" fontId="44" fillId="0" borderId="7" xfId="0" applyNumberFormat="1" applyFont="1" applyFill="1" applyBorder="1"/>
    <xf numFmtId="49" fontId="38" fillId="0" borderId="3" xfId="0" applyNumberFormat="1" applyFont="1" applyFill="1" applyBorder="1" applyAlignment="1">
      <alignment horizontal="center"/>
    </xf>
    <xf numFmtId="49" fontId="37" fillId="0" borderId="18" xfId="0" applyNumberFormat="1" applyFont="1" applyFill="1" applyBorder="1"/>
    <xf numFmtId="37" fontId="45" fillId="0" borderId="7" xfId="0" applyNumberFormat="1" applyFont="1" applyFill="1" applyBorder="1"/>
    <xf numFmtId="37" fontId="35" fillId="0" borderId="11" xfId="0" applyNumberFormat="1" applyFont="1" applyFill="1" applyBorder="1"/>
    <xf numFmtId="37" fontId="37" fillId="0" borderId="7" xfId="0" applyNumberFormat="1" applyFont="1" applyFill="1" applyBorder="1"/>
    <xf numFmtId="49" fontId="31" fillId="0" borderId="24" xfId="0" applyNumberFormat="1" applyFont="1" applyFill="1" applyBorder="1"/>
    <xf numFmtId="49" fontId="37" fillId="0" borderId="0" xfId="0" applyNumberFormat="1" applyFont="1" applyFill="1" applyBorder="1"/>
    <xf numFmtId="37" fontId="33" fillId="0" borderId="11" xfId="0" applyNumberFormat="1" applyFont="1" applyFill="1" applyBorder="1"/>
    <xf numFmtId="49" fontId="32" fillId="0" borderId="33" xfId="0" applyNumberFormat="1" applyFont="1" applyFill="1" applyBorder="1"/>
    <xf numFmtId="37" fontId="32" fillId="0" borderId="11" xfId="0" applyNumberFormat="1" applyFont="1" applyFill="1" applyBorder="1"/>
    <xf numFmtId="37" fontId="32" fillId="0" borderId="13" xfId="0" applyNumberFormat="1" applyFont="1" applyFill="1" applyBorder="1"/>
    <xf numFmtId="49" fontId="46" fillId="0" borderId="24" xfId="0" applyNumberFormat="1" applyFont="1" applyFill="1" applyBorder="1"/>
    <xf numFmtId="37" fontId="32" fillId="0" borderId="20" xfId="0" applyNumberFormat="1" applyFont="1" applyFill="1" applyBorder="1"/>
    <xf numFmtId="37" fontId="32" fillId="0" borderId="29" xfId="0" applyNumberFormat="1" applyFont="1" applyFill="1" applyBorder="1"/>
    <xf numFmtId="37" fontId="32" fillId="0" borderId="30" xfId="0" applyNumberFormat="1" applyFont="1" applyFill="1" applyBorder="1"/>
    <xf numFmtId="49" fontId="47" fillId="0" borderId="31" xfId="0" applyNumberFormat="1" applyFont="1" applyFill="1" applyBorder="1"/>
    <xf numFmtId="49" fontId="37" fillId="0" borderId="32" xfId="0" applyNumberFormat="1" applyFont="1" applyFill="1" applyBorder="1"/>
    <xf numFmtId="37" fontId="32" fillId="0" borderId="32" xfId="0" applyNumberFormat="1" applyFont="1" applyFill="1" applyBorder="1" applyAlignment="1">
      <alignment horizontal="center"/>
    </xf>
    <xf numFmtId="3" fontId="32" fillId="0" borderId="32" xfId="0" applyNumberFormat="1" applyFont="1" applyFill="1" applyBorder="1" applyAlignment="1"/>
    <xf numFmtId="3" fontId="32" fillId="0" borderId="32" xfId="0" applyNumberFormat="1" applyFont="1" applyFill="1" applyBorder="1" applyAlignment="1">
      <alignment horizontal="center"/>
    </xf>
    <xf numFmtId="37" fontId="32" fillId="0" borderId="0" xfId="0" applyNumberFormat="1" applyFont="1" applyFill="1" applyBorder="1" applyAlignment="1">
      <alignment horizontal="right"/>
    </xf>
    <xf numFmtId="39" fontId="31" fillId="0" borderId="0" xfId="0" applyNumberFormat="1" applyFont="1" applyFill="1" applyBorder="1"/>
    <xf numFmtId="3" fontId="32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11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2"/>
  <sheetViews>
    <sheetView showZeros="0" tabSelected="1" zoomScale="90" zoomScaleNormal="90" workbookViewId="0">
      <pane ySplit="1" topLeftCell="A90" activePane="bottomLeft" state="frozen"/>
      <selection pane="bottomLeft" activeCell="H178" sqref="H178"/>
    </sheetView>
  </sheetViews>
  <sheetFormatPr defaultColWidth="8.85546875" defaultRowHeight="25.5" x14ac:dyDescent="0.35"/>
  <cols>
    <col min="1" max="1" width="7.140625" style="3" customWidth="1"/>
    <col min="2" max="3" width="3.7109375" style="1" customWidth="1"/>
    <col min="4" max="4" width="60.7109375" style="1" customWidth="1"/>
    <col min="5" max="5" width="24" style="1" customWidth="1"/>
    <col min="6" max="7" width="20.7109375" style="1" customWidth="1"/>
    <col min="8" max="8" width="29.42578125" style="1" customWidth="1"/>
    <col min="9" max="9" width="34" style="1" customWidth="1"/>
    <col min="10" max="10" width="19.7109375" style="1" customWidth="1"/>
    <col min="11" max="11" width="20.7109375" style="1" customWidth="1"/>
    <col min="12" max="12" width="15.85546875" style="1" customWidth="1"/>
    <col min="13" max="13" width="8.85546875" style="1"/>
    <col min="14" max="14" width="17.7109375" style="1" bestFit="1" customWidth="1"/>
    <col min="15" max="15" width="8.85546875" style="1" customWidth="1"/>
    <col min="16" max="16" width="8.7109375" style="1" customWidth="1"/>
    <col min="17" max="16384" width="8.85546875" style="1"/>
  </cols>
  <sheetData>
    <row r="1" spans="1:19" ht="50.1" customHeight="1" thickTop="1" x14ac:dyDescent="0.35">
      <c r="A1" s="82"/>
      <c r="B1" s="83"/>
      <c r="C1" s="83"/>
      <c r="D1" s="84"/>
      <c r="E1" s="85" t="s">
        <v>136</v>
      </c>
      <c r="F1" s="85" t="s">
        <v>106</v>
      </c>
      <c r="G1" s="86" t="s">
        <v>105</v>
      </c>
      <c r="H1" s="87" t="s">
        <v>135</v>
      </c>
      <c r="K1" s="35"/>
      <c r="L1" s="1" t="s">
        <v>92</v>
      </c>
      <c r="S1" s="1" t="s">
        <v>92</v>
      </c>
    </row>
    <row r="2" spans="1:19" x14ac:dyDescent="0.35">
      <c r="A2" s="88">
        <v>1</v>
      </c>
      <c r="B2" s="89" t="s">
        <v>9</v>
      </c>
      <c r="C2" s="90"/>
      <c r="D2" s="90"/>
      <c r="E2" s="91"/>
      <c r="F2" s="91"/>
      <c r="G2" s="92"/>
      <c r="H2" s="93"/>
      <c r="K2" s="35"/>
    </row>
    <row r="3" spans="1:19" s="2" customFormat="1" ht="30" customHeight="1" x14ac:dyDescent="0.35">
      <c r="A3" s="88">
        <v>2</v>
      </c>
      <c r="B3" s="94" t="s">
        <v>5</v>
      </c>
      <c r="C3" s="95"/>
      <c r="D3" s="95"/>
      <c r="E3" s="96"/>
      <c r="F3" s="97"/>
      <c r="G3" s="98"/>
      <c r="H3" s="99"/>
      <c r="I3" s="16"/>
      <c r="J3" s="16"/>
      <c r="K3" s="16"/>
    </row>
    <row r="4" spans="1:19" s="2" customFormat="1" ht="30" customHeight="1" x14ac:dyDescent="0.35">
      <c r="A4" s="88">
        <v>3</v>
      </c>
      <c r="B4" s="100"/>
      <c r="C4" s="100"/>
      <c r="D4" s="101" t="s">
        <v>10</v>
      </c>
      <c r="E4" s="102">
        <v>12</v>
      </c>
      <c r="F4" s="103">
        <v>12</v>
      </c>
      <c r="G4" s="102">
        <f t="shared" ref="G4:G10" si="0">SUM(E4-F4)</f>
        <v>0</v>
      </c>
      <c r="H4" s="102">
        <v>12</v>
      </c>
      <c r="I4" s="18"/>
      <c r="J4" s="18"/>
      <c r="K4" s="16"/>
    </row>
    <row r="5" spans="1:19" s="2" customFormat="1" ht="30" customHeight="1" x14ac:dyDescent="0.35">
      <c r="A5" s="88">
        <v>4</v>
      </c>
      <c r="B5" s="100"/>
      <c r="C5" s="100"/>
      <c r="D5" s="101" t="s">
        <v>11</v>
      </c>
      <c r="E5" s="102">
        <v>9500</v>
      </c>
      <c r="F5" s="103">
        <v>9203</v>
      </c>
      <c r="G5" s="102">
        <f t="shared" si="0"/>
        <v>297</v>
      </c>
      <c r="H5" s="102">
        <v>10000</v>
      </c>
      <c r="I5" s="18"/>
      <c r="J5" s="18"/>
      <c r="K5" s="16"/>
    </row>
    <row r="6" spans="1:19" s="2" customFormat="1" ht="30" customHeight="1" x14ac:dyDescent="0.35">
      <c r="A6" s="88">
        <v>5</v>
      </c>
      <c r="B6" s="100"/>
      <c r="C6" s="100"/>
      <c r="D6" s="101" t="s">
        <v>15</v>
      </c>
      <c r="E6" s="102">
        <v>500</v>
      </c>
      <c r="F6" s="102">
        <v>500</v>
      </c>
      <c r="G6" s="102">
        <f t="shared" si="0"/>
        <v>0</v>
      </c>
      <c r="H6" s="102">
        <v>0</v>
      </c>
      <c r="I6" s="18"/>
      <c r="J6" s="18"/>
      <c r="K6" s="16"/>
    </row>
    <row r="7" spans="1:19" s="2" customFormat="1" ht="30" customHeight="1" x14ac:dyDescent="0.35">
      <c r="A7" s="88">
        <v>6</v>
      </c>
      <c r="B7" s="100"/>
      <c r="C7" s="100"/>
      <c r="D7" s="101" t="s">
        <v>12</v>
      </c>
      <c r="E7" s="102">
        <v>22000</v>
      </c>
      <c r="F7" s="104">
        <v>21933.93</v>
      </c>
      <c r="G7" s="102">
        <f t="shared" si="0"/>
        <v>66.069999999999709</v>
      </c>
      <c r="H7" s="102">
        <v>29596.9</v>
      </c>
      <c r="I7" s="18"/>
      <c r="J7" s="18"/>
      <c r="K7" s="18"/>
      <c r="L7" s="18"/>
    </row>
    <row r="8" spans="1:19" s="2" customFormat="1" x14ac:dyDescent="0.35">
      <c r="A8" s="88">
        <v>7</v>
      </c>
      <c r="B8" s="100"/>
      <c r="C8" s="100"/>
      <c r="D8" s="101" t="s">
        <v>13</v>
      </c>
      <c r="E8" s="102">
        <v>1640</v>
      </c>
      <c r="F8" s="102">
        <v>1640</v>
      </c>
      <c r="G8" s="102">
        <f t="shared" si="0"/>
        <v>0</v>
      </c>
      <c r="H8" s="102">
        <v>1700</v>
      </c>
      <c r="I8" s="18"/>
      <c r="J8" s="18"/>
      <c r="K8" s="16"/>
      <c r="L8" s="18"/>
    </row>
    <row r="9" spans="1:19" s="2" customFormat="1" ht="30" customHeight="1" x14ac:dyDescent="0.35">
      <c r="A9" s="88">
        <v>8</v>
      </c>
      <c r="B9" s="100"/>
      <c r="C9" s="100"/>
      <c r="D9" s="101" t="s">
        <v>14</v>
      </c>
      <c r="E9" s="102">
        <v>1000</v>
      </c>
      <c r="F9" s="105">
        <v>986.65</v>
      </c>
      <c r="G9" s="102">
        <f t="shared" si="0"/>
        <v>13.350000000000023</v>
      </c>
      <c r="H9" s="102">
        <v>1000</v>
      </c>
      <c r="I9" s="18"/>
      <c r="J9" s="18"/>
      <c r="K9" s="16"/>
      <c r="L9" s="18"/>
    </row>
    <row r="10" spans="1:19" s="2" customFormat="1" ht="30" customHeight="1" thickBot="1" x14ac:dyDescent="0.4">
      <c r="A10" s="88">
        <v>9</v>
      </c>
      <c r="B10" s="106"/>
      <c r="C10" s="107" t="s">
        <v>97</v>
      </c>
      <c r="D10" s="106"/>
      <c r="E10" s="108">
        <f>SUM(E4:E9)</f>
        <v>34652</v>
      </c>
      <c r="F10" s="108">
        <f>SUM(F4:F9)</f>
        <v>34275.58</v>
      </c>
      <c r="G10" s="109">
        <f t="shared" si="0"/>
        <v>376.41999999999825</v>
      </c>
      <c r="H10" s="108">
        <f>SUM(H4:H9)</f>
        <v>42308.9</v>
      </c>
      <c r="I10" s="40"/>
      <c r="J10" s="40"/>
      <c r="K10" s="16"/>
    </row>
    <row r="11" spans="1:19" s="2" customFormat="1" ht="26.25" thickTop="1" x14ac:dyDescent="0.35">
      <c r="A11" s="88">
        <v>10</v>
      </c>
      <c r="B11" s="110" t="s">
        <v>16</v>
      </c>
      <c r="C11" s="111"/>
      <c r="D11" s="110"/>
      <c r="E11" s="112"/>
      <c r="F11" s="113"/>
      <c r="G11" s="114"/>
      <c r="H11" s="114"/>
      <c r="I11" s="16"/>
      <c r="J11" s="16"/>
      <c r="K11" s="16"/>
    </row>
    <row r="12" spans="1:19" s="2" customFormat="1" x14ac:dyDescent="0.35">
      <c r="A12" s="88">
        <v>11</v>
      </c>
      <c r="B12" s="110" t="s">
        <v>5</v>
      </c>
      <c r="C12" s="115"/>
      <c r="D12" s="110"/>
      <c r="E12" s="112"/>
      <c r="F12" s="113"/>
      <c r="G12" s="114"/>
      <c r="H12" s="114"/>
      <c r="I12" s="16"/>
      <c r="J12" s="16"/>
      <c r="K12" s="16"/>
    </row>
    <row r="13" spans="1:19" s="2" customFormat="1" x14ac:dyDescent="0.35">
      <c r="A13" s="88">
        <v>12</v>
      </c>
      <c r="B13" s="110"/>
      <c r="C13" s="116"/>
      <c r="D13" s="117" t="s">
        <v>17</v>
      </c>
      <c r="E13" s="102">
        <v>3600</v>
      </c>
      <c r="F13" s="102">
        <v>2580.5</v>
      </c>
      <c r="G13" s="102">
        <f t="shared" ref="G13:G16" si="1">SUM(E13-F13)</f>
        <v>1019.5</v>
      </c>
      <c r="H13" s="102">
        <f>SUM(240*17)</f>
        <v>4080</v>
      </c>
      <c r="I13" s="18"/>
      <c r="J13" s="18"/>
      <c r="K13" s="16"/>
    </row>
    <row r="14" spans="1:19" s="2" customFormat="1" x14ac:dyDescent="0.35">
      <c r="A14" s="88">
        <v>13</v>
      </c>
      <c r="B14" s="110"/>
      <c r="C14" s="116"/>
      <c r="D14" s="117" t="s">
        <v>18</v>
      </c>
      <c r="E14" s="102">
        <v>275.39999999999998</v>
      </c>
      <c r="F14" s="102">
        <v>197.45</v>
      </c>
      <c r="G14" s="102">
        <f t="shared" si="1"/>
        <v>77.949999999999989</v>
      </c>
      <c r="H14" s="102">
        <v>344.25</v>
      </c>
      <c r="I14" s="16"/>
      <c r="J14" s="16"/>
      <c r="K14" s="16"/>
    </row>
    <row r="15" spans="1:19" s="2" customFormat="1" x14ac:dyDescent="0.35">
      <c r="A15" s="88">
        <v>14</v>
      </c>
      <c r="B15" s="110"/>
      <c r="C15" s="116"/>
      <c r="D15" s="117" t="s">
        <v>19</v>
      </c>
      <c r="E15" s="102">
        <v>180</v>
      </c>
      <c r="F15" s="118">
        <v>0</v>
      </c>
      <c r="G15" s="102">
        <f t="shared" si="1"/>
        <v>180</v>
      </c>
      <c r="H15" s="102">
        <v>0</v>
      </c>
      <c r="I15" s="16"/>
      <c r="J15" s="16"/>
      <c r="K15" s="16"/>
    </row>
    <row r="16" spans="1:19" s="2" customFormat="1" x14ac:dyDescent="0.35">
      <c r="A16" s="88">
        <v>15</v>
      </c>
      <c r="B16" s="110"/>
      <c r="C16" s="119"/>
      <c r="D16" s="117" t="s">
        <v>20</v>
      </c>
      <c r="E16" s="120">
        <v>500</v>
      </c>
      <c r="F16" s="120">
        <v>456</v>
      </c>
      <c r="G16" s="102">
        <f t="shared" si="1"/>
        <v>44</v>
      </c>
      <c r="H16" s="120">
        <v>600</v>
      </c>
      <c r="I16" s="16"/>
      <c r="J16" s="16"/>
      <c r="K16" s="16"/>
    </row>
    <row r="17" spans="1:11" s="2" customFormat="1" ht="26.25" thickBot="1" x14ac:dyDescent="0.4">
      <c r="A17" s="88">
        <v>16</v>
      </c>
      <c r="B17" s="121"/>
      <c r="C17" s="122" t="s">
        <v>96</v>
      </c>
      <c r="D17" s="123"/>
      <c r="E17" s="124">
        <f>SUM(E13:E16)</f>
        <v>4555.3999999999996</v>
      </c>
      <c r="F17" s="109">
        <f>SUM(F13:F16)</f>
        <v>3233.95</v>
      </c>
      <c r="G17" s="109">
        <f>SUM(E17-F17)</f>
        <v>1321.4499999999998</v>
      </c>
      <c r="H17" s="124">
        <f>SUM(H13:H16)</f>
        <v>5024.25</v>
      </c>
      <c r="I17" s="41"/>
      <c r="J17" s="40"/>
      <c r="K17" s="16"/>
    </row>
    <row r="18" spans="1:11" s="2" customFormat="1" ht="26.25" thickTop="1" x14ac:dyDescent="0.35">
      <c r="A18" s="88">
        <v>17</v>
      </c>
      <c r="B18" s="110" t="s">
        <v>89</v>
      </c>
      <c r="C18" s="111"/>
      <c r="D18" s="110"/>
      <c r="E18" s="129"/>
      <c r="F18" s="130"/>
      <c r="G18" s="130"/>
      <c r="H18" s="130"/>
      <c r="I18" s="16"/>
      <c r="J18" s="16"/>
      <c r="K18" s="16"/>
    </row>
    <row r="19" spans="1:11" s="2" customFormat="1" ht="30" customHeight="1" x14ac:dyDescent="0.35">
      <c r="A19" s="88">
        <v>18</v>
      </c>
      <c r="B19" s="110" t="s">
        <v>5</v>
      </c>
      <c r="C19" s="110"/>
      <c r="D19" s="117"/>
      <c r="E19" s="131"/>
      <c r="F19" s="118"/>
      <c r="G19" s="118"/>
      <c r="H19" s="102"/>
      <c r="I19" s="16"/>
      <c r="J19" s="16"/>
      <c r="K19" s="16"/>
    </row>
    <row r="20" spans="1:11" s="2" customFormat="1" ht="30" customHeight="1" x14ac:dyDescent="0.35">
      <c r="A20" s="88">
        <v>19</v>
      </c>
      <c r="B20" s="110"/>
      <c r="C20" s="110"/>
      <c r="D20" s="117" t="s">
        <v>21</v>
      </c>
      <c r="E20" s="131">
        <v>1500</v>
      </c>
      <c r="F20" s="118">
        <v>1500</v>
      </c>
      <c r="G20" s="102">
        <f t="shared" ref="G20:G21" si="2">SUM(E20-F20)</f>
        <v>0</v>
      </c>
      <c r="H20" s="131">
        <f>SUM(100*17)</f>
        <v>1700</v>
      </c>
      <c r="I20" s="18"/>
      <c r="J20" s="18"/>
      <c r="K20" s="16"/>
    </row>
    <row r="21" spans="1:11" s="2" customFormat="1" ht="30" customHeight="1" x14ac:dyDescent="0.35">
      <c r="A21" s="88">
        <v>20</v>
      </c>
      <c r="B21" s="110"/>
      <c r="C21" s="110"/>
      <c r="D21" s="117" t="s">
        <v>18</v>
      </c>
      <c r="E21" s="132">
        <v>115</v>
      </c>
      <c r="F21" s="133">
        <v>115</v>
      </c>
      <c r="G21" s="102">
        <f t="shared" si="2"/>
        <v>0</v>
      </c>
      <c r="H21" s="132">
        <v>190</v>
      </c>
      <c r="I21" s="16"/>
      <c r="J21" s="16"/>
      <c r="K21" s="16"/>
    </row>
    <row r="22" spans="1:11" s="2" customFormat="1" ht="30" customHeight="1" thickBot="1" x14ac:dyDescent="0.4">
      <c r="A22" s="88">
        <v>21</v>
      </c>
      <c r="B22" s="106"/>
      <c r="C22" s="134" t="s">
        <v>95</v>
      </c>
      <c r="D22" s="106"/>
      <c r="E22" s="124">
        <f>SUM(E20:E21)</f>
        <v>1615</v>
      </c>
      <c r="F22" s="135">
        <f>SUM(F20:F21)</f>
        <v>1615</v>
      </c>
      <c r="G22" s="136">
        <v>0</v>
      </c>
      <c r="H22" s="124">
        <f>SUM(H20:H21)</f>
        <v>1890</v>
      </c>
      <c r="I22" s="39"/>
      <c r="J22" s="39"/>
      <c r="K22" s="16"/>
    </row>
    <row r="23" spans="1:11" s="2" customFormat="1" ht="30" customHeight="1" thickTop="1" x14ac:dyDescent="0.35">
      <c r="A23" s="88">
        <v>22</v>
      </c>
      <c r="B23" s="138" t="s">
        <v>22</v>
      </c>
      <c r="C23" s="101"/>
      <c r="D23" s="139"/>
      <c r="E23" s="137"/>
      <c r="F23" s="128"/>
      <c r="G23" s="128"/>
      <c r="H23" s="102"/>
      <c r="I23" s="16"/>
      <c r="J23" s="16"/>
      <c r="K23" s="16"/>
    </row>
    <row r="24" spans="1:11" s="2" customFormat="1" ht="30" customHeight="1" x14ac:dyDescent="0.35">
      <c r="A24" s="88">
        <v>23</v>
      </c>
      <c r="B24" s="138" t="s">
        <v>5</v>
      </c>
      <c r="C24" s="138"/>
      <c r="D24" s="139"/>
      <c r="E24" s="137"/>
      <c r="F24" s="128"/>
      <c r="G24" s="128"/>
      <c r="H24" s="102"/>
      <c r="I24" s="16"/>
      <c r="J24" s="16"/>
      <c r="K24" s="16"/>
    </row>
    <row r="25" spans="1:11" s="2" customFormat="1" ht="30" customHeight="1" x14ac:dyDescent="0.35">
      <c r="A25" s="88">
        <v>24</v>
      </c>
      <c r="B25" s="138"/>
      <c r="C25" s="138"/>
      <c r="D25" s="140" t="s">
        <v>137</v>
      </c>
      <c r="E25" s="137">
        <v>0</v>
      </c>
      <c r="F25" s="128"/>
      <c r="G25" s="102"/>
      <c r="H25" s="102">
        <v>0</v>
      </c>
      <c r="I25" s="16"/>
      <c r="J25" s="16"/>
      <c r="K25" s="16"/>
    </row>
    <row r="26" spans="1:11" s="2" customFormat="1" ht="30" customHeight="1" x14ac:dyDescent="0.35">
      <c r="A26" s="88">
        <v>25</v>
      </c>
      <c r="B26" s="101"/>
      <c r="C26" s="101"/>
      <c r="D26" s="101" t="s">
        <v>23</v>
      </c>
      <c r="E26" s="102">
        <v>250</v>
      </c>
      <c r="F26" s="102">
        <v>0</v>
      </c>
      <c r="G26" s="102">
        <f t="shared" ref="G26:G33" si="3">SUM(E26-F26)</f>
        <v>250</v>
      </c>
      <c r="H26" s="102"/>
      <c r="I26" s="16">
        <v>0</v>
      </c>
      <c r="J26" s="16"/>
      <c r="K26" s="16"/>
    </row>
    <row r="27" spans="1:11" s="2" customFormat="1" ht="30" customHeight="1" x14ac:dyDescent="0.35">
      <c r="A27" s="88">
        <v>26</v>
      </c>
      <c r="B27" s="101"/>
      <c r="C27" s="101"/>
      <c r="D27" s="101" t="s">
        <v>3</v>
      </c>
      <c r="E27" s="102">
        <v>50</v>
      </c>
      <c r="F27" s="102">
        <v>96.53</v>
      </c>
      <c r="G27" s="102">
        <f t="shared" si="3"/>
        <v>-46.53</v>
      </c>
      <c r="H27" s="102">
        <v>100</v>
      </c>
      <c r="I27" s="16"/>
      <c r="J27" s="16"/>
      <c r="K27" s="16"/>
    </row>
    <row r="28" spans="1:11" s="2" customFormat="1" ht="30" customHeight="1" x14ac:dyDescent="0.35">
      <c r="A28" s="88">
        <v>27</v>
      </c>
      <c r="B28" s="101"/>
      <c r="C28" s="101"/>
      <c r="D28" s="101" t="s">
        <v>17</v>
      </c>
      <c r="E28" s="102">
        <v>6000</v>
      </c>
      <c r="F28" s="102">
        <v>6260.6</v>
      </c>
      <c r="G28" s="102">
        <f t="shared" si="3"/>
        <v>-260.60000000000036</v>
      </c>
      <c r="H28" s="102">
        <f>SUM(400*17)</f>
        <v>6800</v>
      </c>
      <c r="I28" s="16"/>
      <c r="J28" s="16"/>
      <c r="K28" s="16"/>
    </row>
    <row r="29" spans="1:11" s="2" customFormat="1" ht="30" customHeight="1" x14ac:dyDescent="0.35">
      <c r="A29" s="88">
        <v>28</v>
      </c>
      <c r="B29" s="101"/>
      <c r="C29" s="101"/>
      <c r="D29" s="117" t="s">
        <v>18</v>
      </c>
      <c r="E29" s="102">
        <v>460</v>
      </c>
      <c r="F29" s="102">
        <v>474.35</v>
      </c>
      <c r="G29" s="102">
        <f t="shared" si="3"/>
        <v>-14.350000000000023</v>
      </c>
      <c r="H29" s="102">
        <v>519</v>
      </c>
      <c r="I29" s="16"/>
      <c r="J29" s="16"/>
      <c r="K29" s="16"/>
    </row>
    <row r="30" spans="1:11" s="2" customFormat="1" ht="30" customHeight="1" x14ac:dyDescent="0.35">
      <c r="A30" s="88">
        <v>29</v>
      </c>
      <c r="B30" s="141"/>
      <c r="C30" s="141"/>
      <c r="D30" s="142" t="s">
        <v>138</v>
      </c>
      <c r="E30" s="143"/>
      <c r="F30" s="118">
        <v>847.99</v>
      </c>
      <c r="G30" s="102">
        <f t="shared" si="3"/>
        <v>-847.99</v>
      </c>
      <c r="H30" s="143">
        <v>0</v>
      </c>
      <c r="I30" s="16"/>
      <c r="J30" s="16"/>
      <c r="K30" s="16"/>
    </row>
    <row r="31" spans="1:11" s="2" customFormat="1" ht="30" customHeight="1" x14ac:dyDescent="0.35">
      <c r="A31" s="88">
        <v>30</v>
      </c>
      <c r="B31" s="144"/>
      <c r="C31" s="101"/>
      <c r="D31" s="145" t="s">
        <v>139</v>
      </c>
      <c r="E31" s="120"/>
      <c r="F31" s="102">
        <v>950</v>
      </c>
      <c r="G31" s="102">
        <f t="shared" si="3"/>
        <v>-950</v>
      </c>
      <c r="H31" s="120"/>
      <c r="I31" s="16"/>
      <c r="J31" s="16"/>
      <c r="K31" s="16"/>
    </row>
    <row r="32" spans="1:11" s="2" customFormat="1" ht="30" customHeight="1" x14ac:dyDescent="0.35">
      <c r="A32" s="88">
        <v>31</v>
      </c>
      <c r="B32" s="146"/>
      <c r="C32" s="101"/>
      <c r="D32" s="147" t="s">
        <v>191</v>
      </c>
      <c r="E32" s="148"/>
      <c r="F32" s="102">
        <v>124.61</v>
      </c>
      <c r="G32" s="102">
        <f t="shared" si="3"/>
        <v>-124.61</v>
      </c>
      <c r="H32" s="148"/>
      <c r="I32" s="39"/>
      <c r="J32" s="37"/>
      <c r="K32" s="16"/>
    </row>
    <row r="33" spans="1:11" s="2" customFormat="1" ht="30" customHeight="1" thickBot="1" x14ac:dyDescent="0.4">
      <c r="A33" s="88">
        <v>32</v>
      </c>
      <c r="B33" s="122" t="s">
        <v>98</v>
      </c>
      <c r="C33" s="122"/>
      <c r="D33" s="149"/>
      <c r="E33" s="150">
        <f>SUM(E26:E32)</f>
        <v>6760</v>
      </c>
      <c r="F33" s="150">
        <f>SUM(F25:F32)</f>
        <v>8754.0800000000017</v>
      </c>
      <c r="G33" s="151">
        <f t="shared" si="3"/>
        <v>-1994.0800000000017</v>
      </c>
      <c r="H33" s="150">
        <f>SUM(H25:H32)</f>
        <v>7419</v>
      </c>
      <c r="I33" s="16"/>
      <c r="J33" s="16"/>
      <c r="K33" s="16"/>
    </row>
    <row r="34" spans="1:11" s="2" customFormat="1" ht="30" customHeight="1" thickTop="1" x14ac:dyDescent="0.35">
      <c r="A34" s="88">
        <v>33</v>
      </c>
      <c r="B34" s="138" t="s">
        <v>24</v>
      </c>
      <c r="C34" s="110"/>
      <c r="D34" s="101"/>
      <c r="E34" s="102"/>
      <c r="F34" s="102"/>
      <c r="G34" s="102"/>
      <c r="H34" s="102"/>
      <c r="I34" s="16"/>
      <c r="J34" s="16"/>
      <c r="K34" s="16"/>
    </row>
    <row r="35" spans="1:11" s="2" customFormat="1" ht="30" customHeight="1" x14ac:dyDescent="0.35">
      <c r="A35" s="88">
        <v>34</v>
      </c>
      <c r="B35" s="110" t="s">
        <v>5</v>
      </c>
      <c r="C35" s="138"/>
      <c r="D35" s="110"/>
      <c r="E35" s="152"/>
      <c r="F35" s="153"/>
      <c r="G35" s="102"/>
      <c r="H35" s="102"/>
      <c r="I35" s="16"/>
      <c r="J35" s="16"/>
      <c r="K35" s="16"/>
    </row>
    <row r="36" spans="1:11" s="2" customFormat="1" ht="30" customHeight="1" x14ac:dyDescent="0.35">
      <c r="A36" s="88">
        <v>35</v>
      </c>
      <c r="B36" s="110"/>
      <c r="C36" s="117" t="s">
        <v>100</v>
      </c>
      <c r="D36" s="111"/>
      <c r="E36" s="152"/>
      <c r="F36" s="102"/>
      <c r="G36" s="102"/>
      <c r="H36" s="102"/>
      <c r="I36" s="16"/>
      <c r="J36" s="16"/>
      <c r="K36" s="16"/>
    </row>
    <row r="37" spans="1:11" s="2" customFormat="1" ht="30" customHeight="1" x14ac:dyDescent="0.35">
      <c r="A37" s="88">
        <v>36</v>
      </c>
      <c r="B37" s="110"/>
      <c r="C37" s="110"/>
      <c r="D37" s="117" t="s">
        <v>6</v>
      </c>
      <c r="E37" s="102">
        <v>750</v>
      </c>
      <c r="F37" s="102">
        <v>666.31</v>
      </c>
      <c r="G37" s="102">
        <f>SUM(E37-F37)</f>
        <v>83.690000000000055</v>
      </c>
      <c r="H37" s="102">
        <v>800</v>
      </c>
      <c r="I37" s="16"/>
      <c r="J37" s="16"/>
      <c r="K37" s="16"/>
    </row>
    <row r="38" spans="1:11" s="2" customFormat="1" ht="30" customHeight="1" x14ac:dyDescent="0.35">
      <c r="A38" s="88">
        <v>37</v>
      </c>
      <c r="B38" s="110"/>
      <c r="C38" s="110"/>
      <c r="D38" s="117" t="s">
        <v>2</v>
      </c>
      <c r="E38" s="102">
        <v>1800</v>
      </c>
      <c r="F38" s="102">
        <v>3564</v>
      </c>
      <c r="G38" s="102">
        <f t="shared" ref="G38:G39" si="4">SUM(E38-F38)</f>
        <v>-1764</v>
      </c>
      <c r="H38" s="102">
        <v>3332</v>
      </c>
      <c r="I38" s="16" t="s">
        <v>163</v>
      </c>
      <c r="J38" s="16"/>
      <c r="K38" s="16"/>
    </row>
    <row r="39" spans="1:11" s="2" customFormat="1" ht="30" customHeight="1" x14ac:dyDescent="0.35">
      <c r="A39" s="88">
        <v>38</v>
      </c>
      <c r="B39" s="110"/>
      <c r="C39" s="110"/>
      <c r="D39" s="117" t="s">
        <v>93</v>
      </c>
      <c r="E39" s="102">
        <v>2000</v>
      </c>
      <c r="F39" s="102">
        <v>1802.64</v>
      </c>
      <c r="G39" s="102">
        <f t="shared" si="4"/>
        <v>197.3599999999999</v>
      </c>
      <c r="H39" s="102">
        <v>2000</v>
      </c>
      <c r="I39" s="16"/>
      <c r="J39" s="16"/>
      <c r="K39" s="16"/>
    </row>
    <row r="40" spans="1:11" s="2" customFormat="1" ht="30" customHeight="1" x14ac:dyDescent="0.35">
      <c r="A40" s="88">
        <v>39</v>
      </c>
      <c r="B40" s="110" t="s">
        <v>99</v>
      </c>
      <c r="C40" s="110"/>
      <c r="D40" s="117"/>
      <c r="E40" s="102"/>
      <c r="F40" s="102"/>
      <c r="G40" s="102"/>
      <c r="H40" s="102"/>
      <c r="I40" s="16"/>
      <c r="J40" s="16"/>
      <c r="K40" s="16"/>
    </row>
    <row r="41" spans="1:11" s="2" customFormat="1" ht="30" customHeight="1" x14ac:dyDescent="0.35">
      <c r="A41" s="88">
        <v>40</v>
      </c>
      <c r="B41" s="110"/>
      <c r="C41" s="110"/>
      <c r="D41" s="117" t="s">
        <v>133</v>
      </c>
      <c r="E41" s="152">
        <v>500</v>
      </c>
      <c r="F41" s="102">
        <v>13.45</v>
      </c>
      <c r="G41" s="102"/>
      <c r="H41" s="152">
        <v>100</v>
      </c>
      <c r="I41" s="16"/>
      <c r="J41" s="16"/>
      <c r="K41" s="16"/>
    </row>
    <row r="42" spans="1:11" s="2" customFormat="1" ht="30" customHeight="1" x14ac:dyDescent="0.35">
      <c r="A42" s="88">
        <v>41</v>
      </c>
      <c r="B42" s="110"/>
      <c r="C42" s="110"/>
      <c r="D42" s="117"/>
      <c r="E42" s="152"/>
      <c r="F42" s="102"/>
      <c r="G42" s="102"/>
      <c r="H42" s="102"/>
      <c r="I42" s="16"/>
      <c r="J42" s="16"/>
      <c r="K42" s="16"/>
    </row>
    <row r="43" spans="1:11" s="2" customFormat="1" ht="30" customHeight="1" x14ac:dyDescent="0.35">
      <c r="A43" s="88">
        <v>42</v>
      </c>
      <c r="B43" s="154" t="s">
        <v>30</v>
      </c>
      <c r="C43" s="154"/>
      <c r="D43" s="111"/>
      <c r="E43" s="155">
        <v>4100</v>
      </c>
      <c r="F43" s="120">
        <v>2357</v>
      </c>
      <c r="G43" s="102">
        <f t="shared" ref="G43" si="5">SUM(E43-F43)</f>
        <v>1743</v>
      </c>
      <c r="H43" s="155">
        <v>4014</v>
      </c>
      <c r="I43" s="18"/>
      <c r="J43" s="18"/>
      <c r="K43" s="16"/>
    </row>
    <row r="44" spans="1:11" s="2" customFormat="1" ht="30" customHeight="1" thickBot="1" x14ac:dyDescent="0.4">
      <c r="A44" s="88">
        <v>43</v>
      </c>
      <c r="B44" s="106" t="s">
        <v>103</v>
      </c>
      <c r="C44" s="106"/>
      <c r="D44" s="156"/>
      <c r="E44" s="157">
        <f>SUM(E37:E43)</f>
        <v>9150</v>
      </c>
      <c r="F44" s="157">
        <f>SUM(F37:F43)</f>
        <v>8403.4</v>
      </c>
      <c r="G44" s="109">
        <f>SUM(E44-F44)</f>
        <v>746.60000000000036</v>
      </c>
      <c r="H44" s="157">
        <f>SUM(H37:H43)</f>
        <v>10246</v>
      </c>
      <c r="I44" s="18"/>
      <c r="J44" s="18"/>
      <c r="K44" s="16"/>
    </row>
    <row r="45" spans="1:11" s="2" customFormat="1" ht="30" customHeight="1" thickTop="1" x14ac:dyDescent="0.35">
      <c r="A45" s="88">
        <v>44</v>
      </c>
      <c r="B45" s="138" t="s">
        <v>31</v>
      </c>
      <c r="C45" s="111"/>
      <c r="D45" s="138"/>
      <c r="E45" s="161"/>
      <c r="F45" s="162"/>
      <c r="G45" s="163"/>
      <c r="H45" s="164"/>
      <c r="I45" s="33"/>
      <c r="J45" s="33"/>
      <c r="K45" s="16"/>
    </row>
    <row r="46" spans="1:11" s="2" customFormat="1" ht="30" customHeight="1" x14ac:dyDescent="0.35">
      <c r="A46" s="88">
        <v>45</v>
      </c>
      <c r="B46" s="138" t="s">
        <v>5</v>
      </c>
      <c r="C46" s="165"/>
      <c r="D46" s="138"/>
      <c r="E46" s="161"/>
      <c r="F46" s="128"/>
      <c r="G46" s="163"/>
      <c r="H46" s="164"/>
      <c r="I46" s="33"/>
      <c r="J46" s="33"/>
      <c r="K46" s="16"/>
    </row>
    <row r="47" spans="1:11" s="2" customFormat="1" ht="30" customHeight="1" x14ac:dyDescent="0.35">
      <c r="A47" s="88">
        <v>46</v>
      </c>
      <c r="B47" s="110"/>
      <c r="C47" s="119"/>
      <c r="D47" s="145" t="s">
        <v>32</v>
      </c>
      <c r="E47" s="166">
        <v>750</v>
      </c>
      <c r="F47" s="102"/>
      <c r="G47" s="102"/>
      <c r="H47" s="166">
        <v>750</v>
      </c>
      <c r="I47" s="16"/>
      <c r="J47" s="16"/>
      <c r="K47" s="16"/>
    </row>
    <row r="48" spans="1:11" s="2" customFormat="1" ht="30" customHeight="1" x14ac:dyDescent="0.35">
      <c r="A48" s="88">
        <v>47</v>
      </c>
      <c r="B48" s="110"/>
      <c r="C48" s="119"/>
      <c r="D48" s="145" t="s">
        <v>1</v>
      </c>
      <c r="E48" s="166">
        <v>650</v>
      </c>
      <c r="F48" s="102"/>
      <c r="G48" s="102"/>
      <c r="H48" s="166">
        <v>650</v>
      </c>
      <c r="I48" s="16"/>
      <c r="J48" s="16"/>
      <c r="K48" s="16"/>
    </row>
    <row r="49" spans="1:11" s="2" customFormat="1" ht="30" customHeight="1" x14ac:dyDescent="0.35">
      <c r="A49" s="88">
        <v>48</v>
      </c>
      <c r="B49" s="110"/>
      <c r="C49" s="119"/>
      <c r="D49" s="145" t="s">
        <v>3</v>
      </c>
      <c r="E49" s="166">
        <v>250</v>
      </c>
      <c r="F49" s="102"/>
      <c r="G49" s="102"/>
      <c r="H49" s="166">
        <v>250</v>
      </c>
      <c r="I49" s="16"/>
      <c r="J49" s="16"/>
      <c r="K49" s="16"/>
    </row>
    <row r="50" spans="1:11" s="2" customFormat="1" ht="30" customHeight="1" x14ac:dyDescent="0.35">
      <c r="A50" s="88">
        <v>49</v>
      </c>
      <c r="B50" s="110"/>
      <c r="C50" s="119"/>
      <c r="D50" s="145" t="s">
        <v>33</v>
      </c>
      <c r="E50" s="166">
        <v>3000</v>
      </c>
      <c r="F50" s="102">
        <v>2500</v>
      </c>
      <c r="G50" s="102"/>
      <c r="H50" s="166">
        <v>4900</v>
      </c>
      <c r="I50" s="18"/>
      <c r="J50" s="18"/>
      <c r="K50" s="16"/>
    </row>
    <row r="51" spans="1:11" s="2" customFormat="1" ht="30" customHeight="1" x14ac:dyDescent="0.35">
      <c r="A51" s="88">
        <v>50</v>
      </c>
      <c r="B51" s="110"/>
      <c r="C51" s="119"/>
      <c r="D51" s="145" t="s">
        <v>18</v>
      </c>
      <c r="E51" s="167">
        <v>230</v>
      </c>
      <c r="F51" s="120">
        <v>191.25</v>
      </c>
      <c r="G51" s="102"/>
      <c r="H51" s="167">
        <v>375</v>
      </c>
      <c r="I51" s="16"/>
      <c r="J51" s="16"/>
      <c r="K51" s="16"/>
    </row>
    <row r="52" spans="1:11" s="2" customFormat="1" ht="30" customHeight="1" thickBot="1" x14ac:dyDescent="0.4">
      <c r="A52" s="88">
        <v>51</v>
      </c>
      <c r="B52" s="106" t="s">
        <v>104</v>
      </c>
      <c r="C52" s="168"/>
      <c r="D52" s="169"/>
      <c r="E52" s="124">
        <f>SUM(E47:E51)</f>
        <v>4880</v>
      </c>
      <c r="F52" s="124">
        <f>SUM(F47:F51)</f>
        <v>2691.25</v>
      </c>
      <c r="G52" s="124">
        <f>SUM(E52-F52)</f>
        <v>2188.75</v>
      </c>
      <c r="H52" s="124">
        <f>SUM(H47:H51)</f>
        <v>6925</v>
      </c>
      <c r="I52" s="39"/>
      <c r="J52" s="39"/>
      <c r="K52" s="16"/>
    </row>
    <row r="53" spans="1:11" s="2" customFormat="1" ht="30" customHeight="1" thickTop="1" x14ac:dyDescent="0.35">
      <c r="A53" s="88">
        <v>52</v>
      </c>
      <c r="B53" s="138" t="s">
        <v>34</v>
      </c>
      <c r="C53" s="101"/>
      <c r="D53" s="111"/>
      <c r="E53" s="170"/>
      <c r="F53" s="171"/>
      <c r="G53" s="171"/>
      <c r="H53" s="172"/>
      <c r="I53" s="16"/>
      <c r="J53" s="16"/>
      <c r="K53" s="16"/>
    </row>
    <row r="54" spans="1:11" s="2" customFormat="1" ht="30" customHeight="1" x14ac:dyDescent="0.35">
      <c r="A54" s="88">
        <v>53</v>
      </c>
      <c r="B54" s="138" t="s">
        <v>5</v>
      </c>
      <c r="C54" s="101"/>
      <c r="D54" s="139"/>
      <c r="E54" s="170"/>
      <c r="F54" s="173"/>
      <c r="G54" s="171"/>
      <c r="H54" s="172"/>
      <c r="I54" s="16"/>
      <c r="J54" s="16"/>
      <c r="K54" s="16"/>
    </row>
    <row r="55" spans="1:11" s="2" customFormat="1" ht="30" customHeight="1" x14ac:dyDescent="0.35">
      <c r="A55" s="88">
        <v>54</v>
      </c>
      <c r="B55" s="138"/>
      <c r="C55" s="101"/>
      <c r="D55" s="140" t="s">
        <v>107</v>
      </c>
      <c r="E55" s="102">
        <v>3000</v>
      </c>
      <c r="F55" s="137">
        <v>5000</v>
      </c>
      <c r="G55" s="102">
        <f t="shared" ref="G55:G56" si="6">SUM(E55-F55)</f>
        <v>-2000</v>
      </c>
      <c r="H55" s="102">
        <v>1011</v>
      </c>
      <c r="I55" s="41"/>
      <c r="J55" s="41"/>
      <c r="K55" s="16"/>
    </row>
    <row r="56" spans="1:11" s="2" customFormat="1" ht="30" customHeight="1" x14ac:dyDescent="0.35">
      <c r="A56" s="88">
        <v>55</v>
      </c>
      <c r="B56" s="101"/>
      <c r="C56" s="101"/>
      <c r="D56" s="101" t="s">
        <v>35</v>
      </c>
      <c r="E56" s="166">
        <v>6120</v>
      </c>
      <c r="F56" s="174">
        <v>1692.05</v>
      </c>
      <c r="G56" s="102">
        <f t="shared" si="6"/>
        <v>4427.95</v>
      </c>
      <c r="H56" s="166">
        <v>6120</v>
      </c>
      <c r="I56" s="16"/>
      <c r="J56" s="16"/>
      <c r="K56" s="16"/>
    </row>
    <row r="57" spans="1:11" s="2" customFormat="1" ht="30" customHeight="1" x14ac:dyDescent="0.35">
      <c r="A57" s="88">
        <v>56</v>
      </c>
      <c r="B57" s="101"/>
      <c r="C57" s="101"/>
      <c r="D57" s="101" t="s">
        <v>1</v>
      </c>
      <c r="E57" s="102">
        <v>150</v>
      </c>
      <c r="F57" s="174">
        <v>0</v>
      </c>
      <c r="G57" s="102">
        <f>SUM(E57-F57)</f>
        <v>150</v>
      </c>
      <c r="H57" s="102">
        <v>300</v>
      </c>
      <c r="I57" s="16"/>
      <c r="J57" s="16"/>
      <c r="K57" s="16"/>
    </row>
    <row r="58" spans="1:11" s="2" customFormat="1" ht="30" customHeight="1" x14ac:dyDescent="0.35">
      <c r="A58" s="88">
        <v>57</v>
      </c>
      <c r="B58" s="101"/>
      <c r="C58" s="101"/>
      <c r="D58" s="101" t="s">
        <v>38</v>
      </c>
      <c r="E58" s="102">
        <v>100</v>
      </c>
      <c r="F58" s="174"/>
      <c r="G58" s="102">
        <f t="shared" ref="G58:G62" si="7">SUM(E58-F58)</f>
        <v>100</v>
      </c>
      <c r="H58" s="102">
        <v>200</v>
      </c>
      <c r="I58" s="16"/>
      <c r="J58" s="16"/>
      <c r="K58" s="16"/>
    </row>
    <row r="59" spans="1:11" s="2" customFormat="1" ht="30" customHeight="1" x14ac:dyDescent="0.35">
      <c r="A59" s="88">
        <v>58</v>
      </c>
      <c r="B59" s="101"/>
      <c r="C59" s="101"/>
      <c r="D59" s="101" t="s">
        <v>128</v>
      </c>
      <c r="E59" s="102">
        <v>3500</v>
      </c>
      <c r="F59" s="174">
        <v>3500</v>
      </c>
      <c r="G59" s="102">
        <f t="shared" si="7"/>
        <v>0</v>
      </c>
      <c r="H59" s="102">
        <v>3500</v>
      </c>
      <c r="I59" s="16"/>
      <c r="J59" s="16"/>
      <c r="K59" s="16"/>
    </row>
    <row r="60" spans="1:11" s="2" customFormat="1" ht="30" customHeight="1" x14ac:dyDescent="0.35">
      <c r="A60" s="88">
        <v>59</v>
      </c>
      <c r="B60" s="101"/>
      <c r="C60" s="101"/>
      <c r="D60" s="101" t="s">
        <v>94</v>
      </c>
      <c r="E60" s="166">
        <v>30000</v>
      </c>
      <c r="F60" s="174">
        <v>30000</v>
      </c>
      <c r="G60" s="102">
        <f t="shared" si="7"/>
        <v>0</v>
      </c>
      <c r="H60" s="166">
        <v>30000</v>
      </c>
      <c r="I60" s="18"/>
      <c r="J60" s="18"/>
      <c r="K60" s="16"/>
    </row>
    <row r="61" spans="1:11" s="2" customFormat="1" ht="30" customHeight="1" x14ac:dyDescent="0.35">
      <c r="A61" s="88">
        <v>60</v>
      </c>
      <c r="B61" s="101"/>
      <c r="C61" s="101"/>
      <c r="D61" s="101" t="s">
        <v>36</v>
      </c>
      <c r="E61" s="166">
        <v>275</v>
      </c>
      <c r="F61" s="174">
        <v>275</v>
      </c>
      <c r="G61" s="102">
        <f t="shared" si="7"/>
        <v>0</v>
      </c>
      <c r="H61" s="166">
        <v>700</v>
      </c>
      <c r="I61" s="16"/>
      <c r="J61" s="16"/>
      <c r="K61" s="16"/>
    </row>
    <row r="62" spans="1:11" s="2" customFormat="1" ht="30" customHeight="1" x14ac:dyDescent="0.35">
      <c r="A62" s="88">
        <v>61</v>
      </c>
      <c r="B62" s="101"/>
      <c r="C62" s="101"/>
      <c r="D62" s="101" t="s">
        <v>37</v>
      </c>
      <c r="E62" s="166">
        <v>500</v>
      </c>
      <c r="F62" s="174">
        <v>500</v>
      </c>
      <c r="G62" s="102">
        <f t="shared" si="7"/>
        <v>0</v>
      </c>
      <c r="H62" s="166">
        <v>700</v>
      </c>
      <c r="I62" s="18"/>
      <c r="J62" s="18"/>
      <c r="K62" s="16"/>
    </row>
    <row r="63" spans="1:11" s="2" customFormat="1" ht="30" customHeight="1" x14ac:dyDescent="0.35">
      <c r="A63" s="88">
        <v>62</v>
      </c>
      <c r="B63" s="101"/>
      <c r="C63" s="101"/>
      <c r="D63" s="101" t="s">
        <v>18</v>
      </c>
      <c r="E63" s="102">
        <v>38.25</v>
      </c>
      <c r="F63" s="174">
        <v>38</v>
      </c>
      <c r="G63" s="102">
        <v>0</v>
      </c>
      <c r="H63" s="102">
        <v>76.5</v>
      </c>
      <c r="I63" s="16"/>
      <c r="J63" s="16"/>
      <c r="K63" s="16"/>
    </row>
    <row r="64" spans="1:11" s="2" customFormat="1" ht="30" customHeight="1" x14ac:dyDescent="0.35">
      <c r="A64" s="88">
        <v>63</v>
      </c>
      <c r="B64" s="101"/>
      <c r="C64" s="101"/>
      <c r="D64" s="101" t="s">
        <v>39</v>
      </c>
      <c r="E64" s="120">
        <v>11728</v>
      </c>
      <c r="F64" s="175">
        <v>11977</v>
      </c>
      <c r="G64" s="118">
        <f>SUM(E64-F64)</f>
        <v>-249</v>
      </c>
      <c r="H64" s="120">
        <v>12000</v>
      </c>
      <c r="I64" s="18"/>
      <c r="J64" s="18"/>
      <c r="K64" s="16"/>
    </row>
    <row r="65" spans="1:12" s="2" customFormat="1" ht="30" customHeight="1" thickBot="1" x14ac:dyDescent="0.4">
      <c r="A65" s="88">
        <v>64</v>
      </c>
      <c r="B65" s="134" t="s">
        <v>108</v>
      </c>
      <c r="C65" s="134"/>
      <c r="D65" s="169"/>
      <c r="E65" s="124">
        <f>SUM(E55:E64)</f>
        <v>55411.25</v>
      </c>
      <c r="F65" s="124">
        <f>SUM(F55:F64)</f>
        <v>52982.05</v>
      </c>
      <c r="G65" s="124">
        <f>SUM(G55:G64)</f>
        <v>2428.9499999999998</v>
      </c>
      <c r="H65" s="124">
        <f>SUM(H55:H64)</f>
        <v>54607.5</v>
      </c>
      <c r="I65" s="18"/>
      <c r="J65" s="44"/>
      <c r="K65" s="16"/>
    </row>
    <row r="66" spans="1:12" s="2" customFormat="1" ht="30" customHeight="1" thickTop="1" x14ac:dyDescent="0.35">
      <c r="A66" s="88">
        <v>65</v>
      </c>
      <c r="B66" s="110" t="s">
        <v>40</v>
      </c>
      <c r="C66" s="117"/>
      <c r="D66" s="117"/>
      <c r="E66" s="152"/>
      <c r="F66" s="153"/>
      <c r="G66" s="102"/>
      <c r="H66" s="102"/>
      <c r="I66" s="16"/>
      <c r="J66" s="16"/>
      <c r="K66" s="16"/>
    </row>
    <row r="67" spans="1:12" s="2" customFormat="1" ht="30" customHeight="1" x14ac:dyDescent="0.35">
      <c r="A67" s="88">
        <v>66</v>
      </c>
      <c r="B67" s="110" t="s">
        <v>5</v>
      </c>
      <c r="C67" s="110"/>
      <c r="D67" s="117"/>
      <c r="E67" s="152"/>
      <c r="F67" s="153"/>
      <c r="G67" s="102"/>
      <c r="H67" s="102"/>
      <c r="I67" s="38"/>
      <c r="J67" s="38"/>
      <c r="K67" s="16"/>
      <c r="L67" s="43"/>
    </row>
    <row r="68" spans="1:12" s="2" customFormat="1" ht="30" customHeight="1" x14ac:dyDescent="0.35">
      <c r="A68" s="88">
        <v>67</v>
      </c>
      <c r="B68" s="110"/>
      <c r="C68" s="110"/>
      <c r="D68" s="117" t="s">
        <v>110</v>
      </c>
      <c r="E68" s="102">
        <v>100</v>
      </c>
      <c r="F68" s="153">
        <v>28</v>
      </c>
      <c r="G68" s="118">
        <f t="shared" ref="G68:G88" si="8">SUM(E68-F68)</f>
        <v>72</v>
      </c>
      <c r="H68" s="102">
        <v>100</v>
      </c>
      <c r="I68" s="16"/>
      <c r="J68" s="16"/>
      <c r="K68" s="16"/>
    </row>
    <row r="69" spans="1:12" s="2" customFormat="1" ht="30" customHeight="1" x14ac:dyDescent="0.35">
      <c r="A69" s="88">
        <v>68</v>
      </c>
      <c r="B69" s="110"/>
      <c r="C69" s="110"/>
      <c r="D69" s="117" t="s">
        <v>1</v>
      </c>
      <c r="E69" s="102">
        <v>150</v>
      </c>
      <c r="F69" s="153">
        <v>228</v>
      </c>
      <c r="G69" s="118">
        <f t="shared" si="8"/>
        <v>-78</v>
      </c>
      <c r="H69" s="102">
        <v>150</v>
      </c>
      <c r="I69" s="16"/>
      <c r="J69" s="16"/>
      <c r="K69" s="16"/>
    </row>
    <row r="70" spans="1:12" s="2" customFormat="1" ht="30" customHeight="1" x14ac:dyDescent="0.35">
      <c r="A70" s="88">
        <v>69</v>
      </c>
      <c r="B70" s="110"/>
      <c r="C70" s="110"/>
      <c r="D70" s="117" t="s">
        <v>88</v>
      </c>
      <c r="E70" s="152">
        <v>2000</v>
      </c>
      <c r="F70" s="153">
        <v>2409</v>
      </c>
      <c r="G70" s="118">
        <f t="shared" si="8"/>
        <v>-409</v>
      </c>
      <c r="H70" s="152">
        <v>0</v>
      </c>
      <c r="I70" s="16"/>
      <c r="J70" s="16"/>
      <c r="K70" s="16"/>
    </row>
    <row r="71" spans="1:12" s="2" customFormat="1" ht="30" customHeight="1" x14ac:dyDescent="0.35">
      <c r="A71" s="88">
        <v>70</v>
      </c>
      <c r="B71" s="110"/>
      <c r="C71" s="110"/>
      <c r="D71" s="117" t="s">
        <v>41</v>
      </c>
      <c r="E71" s="152">
        <v>200</v>
      </c>
      <c r="F71" s="153"/>
      <c r="G71" s="118">
        <f t="shared" si="8"/>
        <v>200</v>
      </c>
      <c r="H71" s="152">
        <v>200</v>
      </c>
      <c r="I71" s="16"/>
      <c r="J71" s="16"/>
      <c r="K71" s="16"/>
    </row>
    <row r="72" spans="1:12" s="2" customFormat="1" ht="30" customHeight="1" x14ac:dyDescent="0.35">
      <c r="A72" s="88">
        <v>71</v>
      </c>
      <c r="B72" s="110"/>
      <c r="C72" s="110"/>
      <c r="D72" s="117" t="s">
        <v>42</v>
      </c>
      <c r="E72" s="152">
        <v>200</v>
      </c>
      <c r="F72" s="153">
        <v>0</v>
      </c>
      <c r="G72" s="118">
        <f t="shared" si="8"/>
        <v>200</v>
      </c>
      <c r="H72" s="152">
        <v>200</v>
      </c>
      <c r="I72" s="16"/>
      <c r="J72" s="16"/>
      <c r="K72" s="16"/>
    </row>
    <row r="73" spans="1:12" s="2" customFormat="1" ht="30" customHeight="1" x14ac:dyDescent="0.35">
      <c r="A73" s="88">
        <v>72</v>
      </c>
      <c r="B73" s="110"/>
      <c r="C73" s="110"/>
      <c r="D73" s="117" t="s">
        <v>43</v>
      </c>
      <c r="E73" s="152">
        <v>1000</v>
      </c>
      <c r="F73" s="153">
        <v>555</v>
      </c>
      <c r="G73" s="118">
        <f t="shared" si="8"/>
        <v>445</v>
      </c>
      <c r="H73" s="152">
        <v>3000</v>
      </c>
      <c r="I73" s="16"/>
      <c r="J73" s="16"/>
      <c r="K73" s="16"/>
    </row>
    <row r="74" spans="1:12" s="2" customFormat="1" ht="30" customHeight="1" x14ac:dyDescent="0.35">
      <c r="A74" s="88">
        <v>73</v>
      </c>
      <c r="B74" s="110"/>
      <c r="C74" s="110"/>
      <c r="D74" s="117" t="s">
        <v>143</v>
      </c>
      <c r="E74" s="152">
        <v>7500</v>
      </c>
      <c r="F74" s="153"/>
      <c r="G74" s="118">
        <f t="shared" si="8"/>
        <v>7500</v>
      </c>
      <c r="H74" s="152">
        <v>15000</v>
      </c>
      <c r="I74" s="16"/>
      <c r="J74" s="16"/>
      <c r="K74" s="16"/>
    </row>
    <row r="75" spans="1:12" s="2" customFormat="1" ht="30" customHeight="1" x14ac:dyDescent="0.35">
      <c r="A75" s="88">
        <v>74</v>
      </c>
      <c r="B75" s="110"/>
      <c r="C75" s="110"/>
      <c r="D75" s="117" t="s">
        <v>140</v>
      </c>
      <c r="E75" s="152"/>
      <c r="F75" s="153">
        <v>1221.25</v>
      </c>
      <c r="G75" s="118">
        <f t="shared" si="8"/>
        <v>-1221.25</v>
      </c>
      <c r="H75" s="152"/>
      <c r="I75" s="37"/>
      <c r="J75" s="37"/>
      <c r="K75" s="16"/>
    </row>
    <row r="76" spans="1:12" s="2" customFormat="1" ht="30" customHeight="1" x14ac:dyDescent="0.35">
      <c r="A76" s="88">
        <v>75</v>
      </c>
      <c r="B76" s="110"/>
      <c r="C76" s="110"/>
      <c r="D76" s="117" t="s">
        <v>141</v>
      </c>
      <c r="E76" s="152"/>
      <c r="F76" s="153">
        <v>1000.85</v>
      </c>
      <c r="G76" s="118">
        <f t="shared" si="8"/>
        <v>-1000.85</v>
      </c>
      <c r="H76" s="152"/>
      <c r="I76" s="37"/>
      <c r="J76" s="37"/>
      <c r="K76" s="16"/>
    </row>
    <row r="77" spans="1:12" s="2" customFormat="1" ht="30" customHeight="1" x14ac:dyDescent="0.35">
      <c r="A77" s="88">
        <v>76</v>
      </c>
      <c r="B77" s="110"/>
      <c r="C77" s="110"/>
      <c r="D77" s="117" t="s">
        <v>142</v>
      </c>
      <c r="E77" s="152"/>
      <c r="F77" s="153">
        <v>9014.75</v>
      </c>
      <c r="G77" s="118">
        <f t="shared" si="8"/>
        <v>-9014.75</v>
      </c>
      <c r="H77" s="152"/>
      <c r="I77" s="37"/>
      <c r="J77" s="37"/>
      <c r="K77" s="16"/>
    </row>
    <row r="78" spans="1:12" s="2" customFormat="1" ht="30" customHeight="1" x14ac:dyDescent="0.35">
      <c r="A78" s="88">
        <v>77</v>
      </c>
      <c r="B78" s="110"/>
      <c r="C78" s="110"/>
      <c r="D78" s="117" t="s">
        <v>144</v>
      </c>
      <c r="E78" s="152"/>
      <c r="F78" s="153">
        <v>23.55</v>
      </c>
      <c r="G78" s="118">
        <f t="shared" si="8"/>
        <v>-23.55</v>
      </c>
      <c r="H78" s="152"/>
      <c r="I78" s="33"/>
      <c r="J78" s="37"/>
      <c r="K78" s="16"/>
    </row>
    <row r="79" spans="1:12" s="2" customFormat="1" ht="30" customHeight="1" x14ac:dyDescent="0.35">
      <c r="A79" s="88">
        <v>78</v>
      </c>
      <c r="B79" s="177"/>
      <c r="C79" s="177"/>
      <c r="D79" s="117" t="s">
        <v>44</v>
      </c>
      <c r="E79" s="152">
        <v>200</v>
      </c>
      <c r="F79" s="153"/>
      <c r="G79" s="118">
        <f t="shared" si="8"/>
        <v>200</v>
      </c>
      <c r="H79" s="152">
        <v>200</v>
      </c>
      <c r="I79" s="16"/>
      <c r="J79" s="16"/>
      <c r="K79" s="16"/>
    </row>
    <row r="80" spans="1:12" s="2" customFormat="1" ht="30" customHeight="1" x14ac:dyDescent="0.35">
      <c r="A80" s="88">
        <v>79</v>
      </c>
      <c r="B80" s="110"/>
      <c r="C80" s="110"/>
      <c r="D80" s="101" t="s">
        <v>45</v>
      </c>
      <c r="E80" s="152">
        <v>200</v>
      </c>
      <c r="F80" s="153"/>
      <c r="G80" s="118">
        <f t="shared" si="8"/>
        <v>200</v>
      </c>
      <c r="H80" s="152">
        <v>200</v>
      </c>
      <c r="I80" s="16"/>
      <c r="J80" s="16"/>
      <c r="K80" s="16"/>
    </row>
    <row r="81" spans="1:11" s="2" customFormat="1" ht="30" customHeight="1" x14ac:dyDescent="0.35">
      <c r="A81" s="88">
        <v>80</v>
      </c>
      <c r="B81" s="110"/>
      <c r="C81" s="140"/>
      <c r="D81" s="101" t="s">
        <v>87</v>
      </c>
      <c r="E81" s="152">
        <v>200</v>
      </c>
      <c r="F81" s="102">
        <v>3882.65</v>
      </c>
      <c r="G81" s="118">
        <f t="shared" si="8"/>
        <v>-3682.65</v>
      </c>
      <c r="H81" s="152">
        <v>200</v>
      </c>
      <c r="I81" s="16"/>
      <c r="J81" s="16"/>
      <c r="K81" s="16"/>
    </row>
    <row r="82" spans="1:11" s="2" customFormat="1" ht="30" customHeight="1" x14ac:dyDescent="0.35">
      <c r="A82" s="88">
        <v>81</v>
      </c>
      <c r="B82" s="110"/>
      <c r="C82" s="140"/>
      <c r="D82" s="117" t="s">
        <v>3</v>
      </c>
      <c r="E82" s="102"/>
      <c r="F82" s="102"/>
      <c r="G82" s="102"/>
      <c r="H82" s="102"/>
      <c r="I82" s="16"/>
      <c r="J82" s="16"/>
      <c r="K82" s="16"/>
    </row>
    <row r="83" spans="1:11" s="2" customFormat="1" ht="30" customHeight="1" x14ac:dyDescent="0.35">
      <c r="A83" s="88">
        <v>82</v>
      </c>
      <c r="B83" s="110"/>
      <c r="C83" s="140"/>
      <c r="D83" s="117" t="s">
        <v>192</v>
      </c>
      <c r="E83" s="102"/>
      <c r="F83" s="118">
        <v>149</v>
      </c>
      <c r="G83" s="118">
        <f t="shared" si="8"/>
        <v>-149</v>
      </c>
      <c r="H83" s="102">
        <v>500</v>
      </c>
      <c r="I83" s="16"/>
      <c r="J83" s="16"/>
      <c r="K83" s="16"/>
    </row>
    <row r="84" spans="1:11" s="2" customFormat="1" ht="30" customHeight="1" x14ac:dyDescent="0.35">
      <c r="A84" s="88">
        <v>83</v>
      </c>
      <c r="B84" s="110"/>
      <c r="C84" s="140"/>
      <c r="D84" s="178" t="s">
        <v>46</v>
      </c>
      <c r="E84" s="102">
        <v>7500</v>
      </c>
      <c r="F84" s="118">
        <v>7500</v>
      </c>
      <c r="G84" s="118">
        <f t="shared" si="8"/>
        <v>0</v>
      </c>
      <c r="H84" s="102">
        <v>7500</v>
      </c>
      <c r="I84" s="18"/>
      <c r="J84" s="18"/>
      <c r="K84" s="16"/>
    </row>
    <row r="85" spans="1:11" s="2" customFormat="1" ht="30" customHeight="1" x14ac:dyDescent="0.35">
      <c r="A85" s="88">
        <v>84</v>
      </c>
      <c r="B85" s="110"/>
      <c r="C85" s="140"/>
      <c r="D85" s="117" t="s">
        <v>47</v>
      </c>
      <c r="E85" s="102">
        <v>3500</v>
      </c>
      <c r="F85" s="118">
        <v>2857.5</v>
      </c>
      <c r="G85" s="118">
        <f t="shared" si="8"/>
        <v>642.5</v>
      </c>
      <c r="H85" s="102">
        <v>4301</v>
      </c>
      <c r="I85" s="16"/>
      <c r="J85" s="16"/>
      <c r="K85" s="16"/>
    </row>
    <row r="86" spans="1:11" s="2" customFormat="1" ht="30" customHeight="1" x14ac:dyDescent="0.35">
      <c r="A86" s="88">
        <v>85</v>
      </c>
      <c r="B86" s="110"/>
      <c r="C86" s="140"/>
      <c r="D86" s="117" t="s">
        <v>161</v>
      </c>
      <c r="E86" s="102"/>
      <c r="F86" s="118">
        <v>878</v>
      </c>
      <c r="G86" s="118">
        <f t="shared" si="8"/>
        <v>-878</v>
      </c>
      <c r="H86" s="102">
        <v>0</v>
      </c>
      <c r="I86" s="16"/>
      <c r="J86" s="16"/>
      <c r="K86" s="16"/>
    </row>
    <row r="87" spans="1:11" s="2" customFormat="1" ht="30" customHeight="1" x14ac:dyDescent="0.35">
      <c r="A87" s="88">
        <v>86</v>
      </c>
      <c r="B87" s="110"/>
      <c r="C87" s="140"/>
      <c r="D87" s="117" t="s">
        <v>162</v>
      </c>
      <c r="E87" s="102"/>
      <c r="F87" s="118"/>
      <c r="G87" s="118"/>
      <c r="H87" s="102">
        <v>0</v>
      </c>
      <c r="I87" s="16"/>
      <c r="J87" s="16"/>
      <c r="K87" s="16"/>
    </row>
    <row r="88" spans="1:11" s="2" customFormat="1" ht="30" customHeight="1" x14ac:dyDescent="0.35">
      <c r="A88" s="88">
        <v>87</v>
      </c>
      <c r="B88" s="110"/>
      <c r="C88" s="140"/>
      <c r="D88" s="117" t="s">
        <v>18</v>
      </c>
      <c r="E88" s="102">
        <v>842</v>
      </c>
      <c r="F88" s="143">
        <v>859.55</v>
      </c>
      <c r="G88" s="118">
        <f t="shared" si="8"/>
        <v>-17.549999999999955</v>
      </c>
      <c r="H88" s="102">
        <v>979.28</v>
      </c>
      <c r="I88" s="16"/>
      <c r="J88" s="16"/>
      <c r="K88" s="16"/>
    </row>
    <row r="89" spans="1:11" s="2" customFormat="1" ht="30" customHeight="1" x14ac:dyDescent="0.35">
      <c r="A89" s="88">
        <v>88</v>
      </c>
      <c r="B89" s="110"/>
      <c r="C89" s="140"/>
      <c r="D89" s="117" t="s">
        <v>85</v>
      </c>
      <c r="E89" s="102"/>
      <c r="F89" s="118"/>
      <c r="G89" s="118"/>
      <c r="H89" s="102"/>
      <c r="I89" s="16"/>
      <c r="J89" s="16"/>
      <c r="K89" s="16"/>
    </row>
    <row r="90" spans="1:11" s="2" customFormat="1" ht="30" customHeight="1" thickBot="1" x14ac:dyDescent="0.4">
      <c r="A90" s="88">
        <v>89</v>
      </c>
      <c r="B90" s="106" t="s">
        <v>109</v>
      </c>
      <c r="C90" s="106"/>
      <c r="D90" s="179"/>
      <c r="E90" s="180">
        <f>SUM(E68:E89)</f>
        <v>23592</v>
      </c>
      <c r="F90" s="180">
        <f>SUM(F68:F89)</f>
        <v>30607.1</v>
      </c>
      <c r="G90" s="124">
        <f>SUM(E90-F90)</f>
        <v>-7015.0999999999985</v>
      </c>
      <c r="H90" s="180">
        <f>SUM(H68:H89)</f>
        <v>32530.28</v>
      </c>
      <c r="I90" s="18"/>
      <c r="J90" s="44"/>
      <c r="K90" s="16"/>
    </row>
    <row r="91" spans="1:11" s="2" customFormat="1" ht="30" customHeight="1" thickTop="1" x14ac:dyDescent="0.35">
      <c r="A91" s="88">
        <v>90</v>
      </c>
      <c r="B91" s="138" t="s">
        <v>49</v>
      </c>
      <c r="C91" s="116"/>
      <c r="D91" s="176"/>
      <c r="E91" s="158"/>
      <c r="F91" s="159"/>
      <c r="G91" s="160"/>
      <c r="H91" s="130"/>
      <c r="I91" s="33"/>
      <c r="J91" s="33"/>
      <c r="K91" s="16"/>
    </row>
    <row r="92" spans="1:11" s="2" customFormat="1" ht="30" customHeight="1" x14ac:dyDescent="0.35">
      <c r="A92" s="88">
        <v>91</v>
      </c>
      <c r="B92" s="138" t="s">
        <v>5</v>
      </c>
      <c r="C92" s="100"/>
      <c r="D92" s="111"/>
      <c r="E92" s="181"/>
      <c r="F92" s="111"/>
      <c r="G92" s="102"/>
      <c r="H92" s="102"/>
      <c r="I92" s="18"/>
      <c r="J92" s="18"/>
      <c r="K92" s="16"/>
    </row>
    <row r="93" spans="1:11" s="2" customFormat="1" ht="30" customHeight="1" x14ac:dyDescent="0.35">
      <c r="A93" s="88">
        <v>92</v>
      </c>
      <c r="B93" s="100"/>
      <c r="C93" s="100"/>
      <c r="D93" s="101" t="s">
        <v>50</v>
      </c>
      <c r="E93" s="102">
        <v>300</v>
      </c>
      <c r="F93" s="152">
        <v>350</v>
      </c>
      <c r="G93" s="118">
        <f t="shared" ref="G93:G107" si="9">SUM(E93-F93)</f>
        <v>-50</v>
      </c>
      <c r="H93" s="102"/>
      <c r="I93" s="16"/>
      <c r="J93" s="16"/>
      <c r="K93" s="16"/>
    </row>
    <row r="94" spans="1:11" s="2" customFormat="1" ht="30" customHeight="1" x14ac:dyDescent="0.35">
      <c r="A94" s="88">
        <v>93</v>
      </c>
      <c r="B94" s="100"/>
      <c r="C94" s="100"/>
      <c r="D94" s="101" t="s">
        <v>51</v>
      </c>
      <c r="E94" s="102">
        <v>625</v>
      </c>
      <c r="F94" s="152">
        <v>625</v>
      </c>
      <c r="G94" s="118">
        <f t="shared" si="9"/>
        <v>0</v>
      </c>
      <c r="H94" s="102"/>
      <c r="I94" s="16"/>
      <c r="J94" s="16"/>
      <c r="K94" s="16"/>
    </row>
    <row r="95" spans="1:11" s="2" customFormat="1" ht="30" customHeight="1" x14ac:dyDescent="0.35">
      <c r="A95" s="88">
        <v>94</v>
      </c>
      <c r="B95" s="100"/>
      <c r="C95" s="100"/>
      <c r="D95" s="101" t="s">
        <v>52</v>
      </c>
      <c r="E95" s="102">
        <v>50</v>
      </c>
      <c r="F95" s="152">
        <v>50</v>
      </c>
      <c r="G95" s="118">
        <f t="shared" si="9"/>
        <v>0</v>
      </c>
      <c r="H95" s="102"/>
      <c r="I95" s="16"/>
      <c r="J95" s="16"/>
      <c r="K95" s="16"/>
    </row>
    <row r="96" spans="1:11" s="2" customFormat="1" ht="30" customHeight="1" x14ac:dyDescent="0.35">
      <c r="A96" s="88">
        <v>95</v>
      </c>
      <c r="B96" s="100"/>
      <c r="C96" s="100"/>
      <c r="D96" s="101" t="s">
        <v>53</v>
      </c>
      <c r="E96" s="102">
        <v>250</v>
      </c>
      <c r="F96" s="152">
        <v>250</v>
      </c>
      <c r="G96" s="118">
        <f t="shared" si="9"/>
        <v>0</v>
      </c>
      <c r="H96" s="102"/>
      <c r="I96" s="16"/>
      <c r="J96" s="16"/>
      <c r="K96" s="16"/>
    </row>
    <row r="97" spans="1:11" s="2" customFormat="1" ht="30" customHeight="1" x14ac:dyDescent="0.35">
      <c r="A97" s="88">
        <v>96</v>
      </c>
      <c r="B97" s="182"/>
      <c r="C97" s="100"/>
      <c r="D97" s="101" t="s">
        <v>54</v>
      </c>
      <c r="E97" s="102">
        <v>350</v>
      </c>
      <c r="F97" s="152">
        <v>350</v>
      </c>
      <c r="G97" s="118">
        <f t="shared" si="9"/>
        <v>0</v>
      </c>
      <c r="H97" s="102"/>
      <c r="I97" s="16"/>
      <c r="J97" s="16"/>
      <c r="K97" s="16"/>
    </row>
    <row r="98" spans="1:11" s="2" customFormat="1" ht="30" customHeight="1" x14ac:dyDescent="0.35">
      <c r="A98" s="88">
        <v>97</v>
      </c>
      <c r="B98" s="182"/>
      <c r="C98" s="100"/>
      <c r="D98" s="101" t="s">
        <v>55</v>
      </c>
      <c r="E98" s="102">
        <v>300</v>
      </c>
      <c r="F98" s="152">
        <v>300</v>
      </c>
      <c r="G98" s="118">
        <f t="shared" si="9"/>
        <v>0</v>
      </c>
      <c r="H98" s="102"/>
      <c r="I98" s="16"/>
      <c r="J98" s="16"/>
      <c r="K98" s="16"/>
    </row>
    <row r="99" spans="1:11" s="2" customFormat="1" ht="30" customHeight="1" x14ac:dyDescent="0.35">
      <c r="A99" s="88">
        <v>98</v>
      </c>
      <c r="B99" s="182"/>
      <c r="C99" s="100"/>
      <c r="D99" s="101" t="s">
        <v>56</v>
      </c>
      <c r="E99" s="102">
        <v>750</v>
      </c>
      <c r="F99" s="152">
        <v>750</v>
      </c>
      <c r="G99" s="118">
        <f t="shared" si="9"/>
        <v>0</v>
      </c>
      <c r="H99" s="102"/>
      <c r="I99" s="16"/>
      <c r="J99" s="16"/>
      <c r="K99" s="16"/>
    </row>
    <row r="100" spans="1:11" s="2" customFormat="1" ht="30" customHeight="1" x14ac:dyDescent="0.35">
      <c r="A100" s="88">
        <v>99</v>
      </c>
      <c r="B100" s="182"/>
      <c r="C100" s="100"/>
      <c r="D100" s="101" t="s">
        <v>57</v>
      </c>
      <c r="E100" s="102">
        <v>500</v>
      </c>
      <c r="F100" s="152">
        <v>500</v>
      </c>
      <c r="G100" s="118">
        <f t="shared" si="9"/>
        <v>0</v>
      </c>
      <c r="H100" s="102"/>
      <c r="I100" s="16"/>
      <c r="J100" s="16"/>
      <c r="K100" s="16"/>
    </row>
    <row r="101" spans="1:11" s="2" customFormat="1" ht="30" customHeight="1" x14ac:dyDescent="0.35">
      <c r="A101" s="88">
        <v>100</v>
      </c>
      <c r="B101" s="182"/>
      <c r="C101" s="100"/>
      <c r="D101" s="101" t="s">
        <v>111</v>
      </c>
      <c r="E101" s="102">
        <v>200</v>
      </c>
      <c r="F101" s="152">
        <v>200</v>
      </c>
      <c r="G101" s="118">
        <f t="shared" si="9"/>
        <v>0</v>
      </c>
      <c r="H101" s="102"/>
      <c r="I101" s="16"/>
      <c r="J101" s="16"/>
      <c r="K101" s="16"/>
    </row>
    <row r="102" spans="1:11" s="2" customFormat="1" ht="30" customHeight="1" x14ac:dyDescent="0.35">
      <c r="A102" s="88">
        <v>101</v>
      </c>
      <c r="B102" s="182"/>
      <c r="C102" s="100"/>
      <c r="D102" s="101" t="s">
        <v>112</v>
      </c>
      <c r="E102" s="102">
        <v>325</v>
      </c>
      <c r="F102" s="152">
        <v>325</v>
      </c>
      <c r="G102" s="118">
        <f t="shared" si="9"/>
        <v>0</v>
      </c>
      <c r="H102" s="102"/>
      <c r="I102" s="16"/>
      <c r="J102" s="16"/>
      <c r="K102" s="16"/>
    </row>
    <row r="103" spans="1:11" s="2" customFormat="1" ht="30" customHeight="1" x14ac:dyDescent="0.35">
      <c r="A103" s="88">
        <v>102</v>
      </c>
      <c r="B103" s="182"/>
      <c r="C103" s="100"/>
      <c r="D103" s="101" t="s">
        <v>58</v>
      </c>
      <c r="E103" s="102">
        <v>350</v>
      </c>
      <c r="F103" s="152">
        <v>350</v>
      </c>
      <c r="G103" s="118">
        <f t="shared" si="9"/>
        <v>0</v>
      </c>
      <c r="H103" s="102" t="s">
        <v>190</v>
      </c>
      <c r="I103" s="16"/>
      <c r="J103" s="16"/>
      <c r="K103" s="16"/>
    </row>
    <row r="104" spans="1:11" s="2" customFormat="1" ht="30" customHeight="1" x14ac:dyDescent="0.35">
      <c r="A104" s="88">
        <v>103</v>
      </c>
      <c r="B104" s="182"/>
      <c r="C104" s="100"/>
      <c r="D104" s="101" t="s">
        <v>62</v>
      </c>
      <c r="E104" s="102">
        <v>100</v>
      </c>
      <c r="F104" s="152">
        <v>100</v>
      </c>
      <c r="G104" s="118">
        <f t="shared" si="9"/>
        <v>0</v>
      </c>
      <c r="H104" s="102"/>
      <c r="I104" s="16"/>
      <c r="J104" s="16"/>
      <c r="K104" s="16"/>
    </row>
    <row r="105" spans="1:11" s="2" customFormat="1" ht="30" customHeight="1" x14ac:dyDescent="0.35">
      <c r="A105" s="88">
        <v>104</v>
      </c>
      <c r="B105" s="182"/>
      <c r="C105" s="100"/>
      <c r="D105" s="101" t="s">
        <v>59</v>
      </c>
      <c r="E105" s="102">
        <v>860</v>
      </c>
      <c r="F105" s="131">
        <v>860</v>
      </c>
      <c r="G105" s="118">
        <f t="shared" si="9"/>
        <v>0</v>
      </c>
      <c r="H105" s="102"/>
      <c r="I105" s="16"/>
      <c r="J105" s="16"/>
      <c r="K105" s="16"/>
    </row>
    <row r="106" spans="1:11" s="2" customFormat="1" ht="30" customHeight="1" x14ac:dyDescent="0.35">
      <c r="A106" s="88">
        <v>105</v>
      </c>
      <c r="B106" s="182"/>
      <c r="C106" s="100"/>
      <c r="D106" s="101" t="s">
        <v>60</v>
      </c>
      <c r="E106" s="102">
        <v>200</v>
      </c>
      <c r="F106" s="152">
        <v>200</v>
      </c>
      <c r="G106" s="118">
        <f t="shared" si="9"/>
        <v>0</v>
      </c>
      <c r="H106" s="102"/>
      <c r="I106" s="16"/>
      <c r="J106" s="16"/>
      <c r="K106" s="16"/>
    </row>
    <row r="107" spans="1:11" s="2" customFormat="1" ht="30" customHeight="1" x14ac:dyDescent="0.35">
      <c r="A107" s="88">
        <v>106</v>
      </c>
      <c r="B107" s="182"/>
      <c r="C107" s="100"/>
      <c r="D107" s="101" t="s">
        <v>61</v>
      </c>
      <c r="E107" s="120">
        <v>450</v>
      </c>
      <c r="F107" s="183">
        <v>450</v>
      </c>
      <c r="G107" s="118">
        <f t="shared" si="9"/>
        <v>0</v>
      </c>
      <c r="H107" s="120"/>
      <c r="I107" s="16"/>
      <c r="J107" s="16"/>
      <c r="K107" s="16"/>
    </row>
    <row r="108" spans="1:11" s="2" customFormat="1" ht="30" customHeight="1" thickBot="1" x14ac:dyDescent="0.4">
      <c r="A108" s="88">
        <v>107</v>
      </c>
      <c r="B108" s="184" t="s">
        <v>113</v>
      </c>
      <c r="C108" s="106"/>
      <c r="D108" s="106"/>
      <c r="E108" s="157">
        <f>SUM(E93:E107)</f>
        <v>5610</v>
      </c>
      <c r="F108" s="157">
        <f>SUM(F93:F107)</f>
        <v>5660</v>
      </c>
      <c r="G108" s="124">
        <f>SUM(E108-F108)</f>
        <v>-50</v>
      </c>
      <c r="H108" s="157">
        <v>0</v>
      </c>
      <c r="I108" s="41"/>
      <c r="J108" s="44"/>
      <c r="K108" s="16"/>
    </row>
    <row r="109" spans="1:11" s="2" customFormat="1" ht="30" customHeight="1" thickTop="1" x14ac:dyDescent="0.35">
      <c r="A109" s="88">
        <v>108</v>
      </c>
      <c r="B109" s="185" t="s">
        <v>63</v>
      </c>
      <c r="C109" s="95"/>
      <c r="D109" s="187"/>
      <c r="E109" s="152"/>
      <c r="F109" s="167"/>
      <c r="G109" s="102"/>
      <c r="H109" s="102"/>
      <c r="I109" s="16"/>
      <c r="J109" s="16"/>
      <c r="K109" s="16"/>
    </row>
    <row r="110" spans="1:11" s="2" customFormat="1" ht="30" customHeight="1" x14ac:dyDescent="0.35">
      <c r="A110" s="88">
        <v>109</v>
      </c>
      <c r="B110" s="185" t="s">
        <v>5</v>
      </c>
      <c r="C110" s="95"/>
      <c r="D110" s="125"/>
      <c r="E110" s="152"/>
      <c r="F110" s="153"/>
      <c r="G110" s="102"/>
      <c r="H110" s="102"/>
      <c r="I110" s="16"/>
      <c r="J110" s="16"/>
      <c r="K110" s="16"/>
    </row>
    <row r="111" spans="1:11" s="2" customFormat="1" ht="30" customHeight="1" x14ac:dyDescent="0.35">
      <c r="A111" s="88">
        <v>110</v>
      </c>
      <c r="B111" s="188"/>
      <c r="C111" s="110"/>
      <c r="D111" s="189" t="s">
        <v>66</v>
      </c>
      <c r="E111" s="102">
        <v>6000</v>
      </c>
      <c r="F111" s="153">
        <v>5718.75</v>
      </c>
      <c r="G111" s="118">
        <f t="shared" ref="G111:G113" si="10">SUM(E111-F111)</f>
        <v>281.25</v>
      </c>
      <c r="H111" s="102">
        <v>7072</v>
      </c>
      <c r="I111" s="16"/>
      <c r="J111" s="16"/>
      <c r="K111" s="16"/>
    </row>
    <row r="112" spans="1:11" s="2" customFormat="1" ht="30" customHeight="1" x14ac:dyDescent="0.35">
      <c r="A112" s="88">
        <v>111</v>
      </c>
      <c r="B112" s="188"/>
      <c r="C112" s="110"/>
      <c r="D112" s="189" t="s">
        <v>67</v>
      </c>
      <c r="E112" s="102">
        <v>18032</v>
      </c>
      <c r="F112" s="153">
        <v>18029.759999999998</v>
      </c>
      <c r="G112" s="118">
        <f t="shared" si="10"/>
        <v>2.2400000000016007</v>
      </c>
      <c r="H112" s="102">
        <v>22880</v>
      </c>
      <c r="I112" s="16"/>
      <c r="J112" s="16"/>
      <c r="K112" s="16"/>
    </row>
    <row r="113" spans="1:11" s="2" customFormat="1" ht="30" customHeight="1" x14ac:dyDescent="0.35">
      <c r="A113" s="88">
        <v>112</v>
      </c>
      <c r="B113" s="188"/>
      <c r="C113" s="110"/>
      <c r="D113" s="117" t="s">
        <v>18</v>
      </c>
      <c r="E113" s="102">
        <v>1839</v>
      </c>
      <c r="F113" s="153">
        <f>SUM(22807.26*0.0765)</f>
        <v>1744.7553899999998</v>
      </c>
      <c r="G113" s="118">
        <f t="shared" si="10"/>
        <v>94.244610000000193</v>
      </c>
      <c r="H113" s="102">
        <v>2291.33</v>
      </c>
      <c r="I113" s="16"/>
      <c r="J113" s="16"/>
      <c r="K113" s="16"/>
    </row>
    <row r="114" spans="1:11" s="2" customFormat="1" ht="30" customHeight="1" x14ac:dyDescent="0.35">
      <c r="A114" s="88">
        <v>113</v>
      </c>
      <c r="B114" s="188"/>
      <c r="C114" s="110"/>
      <c r="D114" s="117" t="s">
        <v>148</v>
      </c>
      <c r="E114" s="102"/>
      <c r="F114" s="153"/>
      <c r="G114" s="118"/>
      <c r="H114" s="102">
        <v>-7181.7</v>
      </c>
      <c r="I114" s="16"/>
      <c r="J114" s="16"/>
      <c r="K114" s="16"/>
    </row>
    <row r="115" spans="1:11" s="2" customFormat="1" ht="30" customHeight="1" x14ac:dyDescent="0.35">
      <c r="A115" s="88">
        <v>114</v>
      </c>
      <c r="B115" s="188"/>
      <c r="C115" s="110"/>
      <c r="D115" s="117" t="s">
        <v>64</v>
      </c>
      <c r="E115" s="102"/>
      <c r="F115" s="153"/>
      <c r="G115" s="102"/>
      <c r="H115" s="102"/>
      <c r="I115" s="16"/>
      <c r="J115" s="16"/>
      <c r="K115" s="16"/>
    </row>
    <row r="116" spans="1:11" s="2" customFormat="1" ht="30" customHeight="1" x14ac:dyDescent="0.35">
      <c r="A116" s="88">
        <v>115</v>
      </c>
      <c r="B116" s="188"/>
      <c r="C116" s="110"/>
      <c r="D116" s="117" t="s">
        <v>90</v>
      </c>
      <c r="E116" s="102"/>
      <c r="F116" s="153"/>
      <c r="G116" s="102"/>
      <c r="H116" s="102"/>
      <c r="I116" s="16"/>
      <c r="J116" s="16"/>
      <c r="K116" s="16"/>
    </row>
    <row r="117" spans="1:11" s="2" customFormat="1" ht="30" customHeight="1" x14ac:dyDescent="0.35">
      <c r="A117" s="88">
        <v>116</v>
      </c>
      <c r="B117" s="190"/>
      <c r="C117" s="110"/>
      <c r="D117" s="117" t="s">
        <v>3</v>
      </c>
      <c r="E117" s="102">
        <v>0</v>
      </c>
      <c r="F117" s="153">
        <v>0</v>
      </c>
      <c r="G117" s="102"/>
      <c r="H117" s="102">
        <v>0</v>
      </c>
      <c r="I117" s="16"/>
      <c r="J117" s="16"/>
      <c r="K117" s="16"/>
    </row>
    <row r="118" spans="1:11" s="2" customFormat="1" ht="30" customHeight="1" x14ac:dyDescent="0.35">
      <c r="A118" s="88">
        <v>117</v>
      </c>
      <c r="B118" s="188"/>
      <c r="C118" s="116"/>
      <c r="D118" s="117" t="s">
        <v>65</v>
      </c>
      <c r="E118" s="130"/>
      <c r="F118" s="160"/>
      <c r="G118" s="160"/>
      <c r="H118" s="130"/>
      <c r="I118" s="16"/>
      <c r="J118" s="16"/>
      <c r="K118" s="16"/>
    </row>
    <row r="119" spans="1:11" s="2" customFormat="1" ht="30" customHeight="1" thickBot="1" x14ac:dyDescent="0.4">
      <c r="A119" s="88">
        <v>118</v>
      </c>
      <c r="B119" s="184" t="s">
        <v>115</v>
      </c>
      <c r="C119" s="106"/>
      <c r="D119" s="106"/>
      <c r="E119" s="191">
        <f>SUM(E111:E118)</f>
        <v>25871</v>
      </c>
      <c r="F119" s="192">
        <f>SUM(F111:F118)</f>
        <v>25493.265389999997</v>
      </c>
      <c r="G119" s="191">
        <f>SUM(E119-F119)</f>
        <v>377.73461000000316</v>
      </c>
      <c r="H119" s="191">
        <f>SUM(H111:H118)</f>
        <v>25061.63</v>
      </c>
      <c r="I119" s="41"/>
      <c r="J119" s="44"/>
      <c r="K119" s="16"/>
    </row>
    <row r="120" spans="1:11" s="2" customFormat="1" ht="30" customHeight="1" thickTop="1" x14ac:dyDescent="0.35">
      <c r="A120" s="88">
        <v>119</v>
      </c>
      <c r="B120" s="185" t="s">
        <v>68</v>
      </c>
      <c r="C120" s="95"/>
      <c r="D120" s="95"/>
      <c r="E120" s="193">
        <v>0</v>
      </c>
      <c r="F120" s="194"/>
      <c r="G120" s="128"/>
      <c r="H120" s="102"/>
      <c r="I120" s="16"/>
      <c r="J120" s="16"/>
      <c r="K120" s="16"/>
    </row>
    <row r="121" spans="1:11" s="2" customFormat="1" ht="30" customHeight="1" x14ac:dyDescent="0.35">
      <c r="A121" s="88">
        <v>120</v>
      </c>
      <c r="B121" s="185" t="s">
        <v>5</v>
      </c>
      <c r="C121" s="95"/>
      <c r="D121" s="95"/>
      <c r="E121" s="193"/>
      <c r="F121" s="194"/>
      <c r="G121" s="128"/>
      <c r="H121" s="102"/>
      <c r="I121" s="16"/>
      <c r="J121" s="16"/>
      <c r="K121" s="16"/>
    </row>
    <row r="122" spans="1:11" s="2" customFormat="1" ht="30" customHeight="1" x14ac:dyDescent="0.35">
      <c r="A122" s="88">
        <v>121</v>
      </c>
      <c r="B122" s="185" t="s">
        <v>121</v>
      </c>
      <c r="C122" s="95"/>
      <c r="D122" s="95"/>
      <c r="E122" s="193"/>
      <c r="F122" s="194"/>
      <c r="G122" s="128"/>
      <c r="H122" s="102"/>
      <c r="I122" s="16"/>
      <c r="J122" s="16"/>
      <c r="K122" s="16"/>
    </row>
    <row r="123" spans="1:11" s="2" customFormat="1" ht="30" customHeight="1" x14ac:dyDescent="0.35">
      <c r="A123" s="88">
        <v>122</v>
      </c>
      <c r="B123" s="188"/>
      <c r="C123" s="110"/>
      <c r="D123" s="189" t="s">
        <v>77</v>
      </c>
      <c r="E123" s="102">
        <v>1640</v>
      </c>
      <c r="F123" s="153">
        <v>1640</v>
      </c>
      <c r="G123" s="118">
        <f t="shared" ref="G123:G129" si="11">SUM(E123-F123)</f>
        <v>0</v>
      </c>
      <c r="H123" s="102">
        <v>1640</v>
      </c>
      <c r="I123" s="16"/>
      <c r="J123" s="16"/>
      <c r="K123" s="16"/>
    </row>
    <row r="124" spans="1:11" s="2" customFormat="1" ht="30" customHeight="1" x14ac:dyDescent="0.35">
      <c r="A124" s="88">
        <v>123</v>
      </c>
      <c r="B124" s="188"/>
      <c r="C124" s="110"/>
      <c r="D124" s="189" t="s">
        <v>147</v>
      </c>
      <c r="E124" s="102">
        <v>1800</v>
      </c>
      <c r="F124" s="153">
        <v>600</v>
      </c>
      <c r="G124" s="118">
        <f t="shared" si="11"/>
        <v>1200</v>
      </c>
      <c r="H124" s="102">
        <v>1000</v>
      </c>
      <c r="I124" s="16"/>
      <c r="J124" s="16"/>
      <c r="K124" s="16"/>
    </row>
    <row r="125" spans="1:11" s="2" customFormat="1" ht="30" customHeight="1" x14ac:dyDescent="0.35">
      <c r="A125" s="88">
        <v>124</v>
      </c>
      <c r="B125" s="188"/>
      <c r="C125" s="110"/>
      <c r="D125" s="189" t="s">
        <v>145</v>
      </c>
      <c r="E125" s="102"/>
      <c r="F125" s="153">
        <v>305</v>
      </c>
      <c r="G125" s="118">
        <f t="shared" si="11"/>
        <v>-305</v>
      </c>
      <c r="H125" s="102">
        <v>500</v>
      </c>
      <c r="I125" s="16"/>
      <c r="J125" s="16"/>
      <c r="K125" s="16"/>
    </row>
    <row r="126" spans="1:11" s="2" customFormat="1" ht="30" customHeight="1" x14ac:dyDescent="0.35">
      <c r="A126" s="88">
        <v>125</v>
      </c>
      <c r="B126" s="188"/>
      <c r="C126" s="110"/>
      <c r="D126" s="189" t="s">
        <v>146</v>
      </c>
      <c r="E126" s="102"/>
      <c r="F126" s="153">
        <v>603.24</v>
      </c>
      <c r="G126" s="118"/>
      <c r="H126" s="102">
        <v>500</v>
      </c>
      <c r="I126" s="16"/>
      <c r="J126" s="16"/>
      <c r="K126" s="16"/>
    </row>
    <row r="127" spans="1:11" s="2" customFormat="1" ht="30" customHeight="1" x14ac:dyDescent="0.35">
      <c r="A127" s="88">
        <v>126</v>
      </c>
      <c r="B127" s="188"/>
      <c r="C127" s="110"/>
      <c r="D127" s="189" t="s">
        <v>69</v>
      </c>
      <c r="E127" s="102">
        <v>5000</v>
      </c>
      <c r="F127" s="153">
        <v>5000</v>
      </c>
      <c r="G127" s="118">
        <f t="shared" si="11"/>
        <v>0</v>
      </c>
      <c r="H127" s="102">
        <v>5000</v>
      </c>
      <c r="I127" s="16"/>
      <c r="J127" s="16"/>
      <c r="K127" s="16"/>
    </row>
    <row r="128" spans="1:11" s="2" customFormat="1" ht="30" customHeight="1" x14ac:dyDescent="0.35">
      <c r="A128" s="88">
        <v>127</v>
      </c>
      <c r="B128" s="188"/>
      <c r="C128" s="110"/>
      <c r="D128" s="189" t="s">
        <v>70</v>
      </c>
      <c r="E128" s="102">
        <v>600</v>
      </c>
      <c r="F128" s="153">
        <v>600</v>
      </c>
      <c r="G128" s="118">
        <f t="shared" si="11"/>
        <v>0</v>
      </c>
      <c r="H128" s="102">
        <v>600</v>
      </c>
      <c r="I128" s="16"/>
      <c r="J128" s="16"/>
      <c r="K128" s="16"/>
    </row>
    <row r="129" spans="1:16" s="2" customFormat="1" ht="30" customHeight="1" x14ac:dyDescent="0.35">
      <c r="A129" s="88">
        <v>128</v>
      </c>
      <c r="B129" s="188"/>
      <c r="C129" s="110"/>
      <c r="D129" s="189" t="s">
        <v>123</v>
      </c>
      <c r="E129" s="102">
        <v>300</v>
      </c>
      <c r="F129" s="153"/>
      <c r="G129" s="118">
        <f t="shared" si="11"/>
        <v>300</v>
      </c>
      <c r="H129" s="102"/>
      <c r="I129" s="16"/>
      <c r="J129" s="16"/>
      <c r="K129" s="16"/>
    </row>
    <row r="130" spans="1:16" s="2" customFormat="1" ht="30" customHeight="1" x14ac:dyDescent="0.35">
      <c r="A130" s="88">
        <v>129</v>
      </c>
      <c r="B130" s="188"/>
      <c r="C130" s="110"/>
      <c r="D130" s="189" t="s">
        <v>71</v>
      </c>
      <c r="E130" s="102"/>
      <c r="F130" s="153"/>
      <c r="G130" s="102"/>
      <c r="H130" s="102"/>
      <c r="I130" s="16"/>
      <c r="J130" s="16"/>
      <c r="K130" s="16"/>
    </row>
    <row r="131" spans="1:16" s="2" customFormat="1" ht="30" customHeight="1" x14ac:dyDescent="0.35">
      <c r="A131" s="88">
        <v>130</v>
      </c>
      <c r="B131" s="188"/>
      <c r="C131" s="110"/>
      <c r="D131" s="189" t="s">
        <v>127</v>
      </c>
      <c r="E131" s="195" t="s">
        <v>188</v>
      </c>
      <c r="F131" s="153">
        <v>0</v>
      </c>
      <c r="G131" s="118">
        <v>0</v>
      </c>
      <c r="H131" s="102">
        <v>0</v>
      </c>
      <c r="I131" s="81"/>
      <c r="J131" s="42"/>
      <c r="K131" s="46"/>
    </row>
    <row r="132" spans="1:16" s="2" customFormat="1" ht="30" customHeight="1" x14ac:dyDescent="0.35">
      <c r="A132" s="88">
        <v>131</v>
      </c>
      <c r="B132" s="188" t="s">
        <v>99</v>
      </c>
      <c r="C132" s="110"/>
      <c r="D132" s="189"/>
      <c r="E132" s="102"/>
      <c r="F132" s="153"/>
      <c r="G132" s="102"/>
      <c r="H132" s="102"/>
      <c r="I132" s="16"/>
      <c r="J132" s="16"/>
      <c r="K132" s="16"/>
    </row>
    <row r="133" spans="1:16" s="2" customFormat="1" ht="30" customHeight="1" x14ac:dyDescent="0.35">
      <c r="A133" s="88">
        <v>132</v>
      </c>
      <c r="B133" s="188"/>
      <c r="C133" s="110"/>
      <c r="D133" s="189" t="s">
        <v>130</v>
      </c>
      <c r="E133" s="102">
        <v>350</v>
      </c>
      <c r="F133" s="153">
        <v>250</v>
      </c>
      <c r="G133" s="118">
        <f t="shared" ref="G133:G141" si="12">SUM(E133-F133)</f>
        <v>100</v>
      </c>
      <c r="H133" s="102">
        <v>350</v>
      </c>
      <c r="I133" s="16"/>
      <c r="J133" s="16"/>
      <c r="K133" s="16"/>
    </row>
    <row r="134" spans="1:16" s="2" customFormat="1" ht="30" customHeight="1" x14ac:dyDescent="0.35">
      <c r="A134" s="88">
        <v>133</v>
      </c>
      <c r="B134" s="188"/>
      <c r="C134" s="110"/>
      <c r="D134" s="189" t="s">
        <v>72</v>
      </c>
      <c r="E134" s="102">
        <v>255</v>
      </c>
      <c r="F134" s="153">
        <v>639.25</v>
      </c>
      <c r="G134" s="118">
        <f t="shared" si="12"/>
        <v>-384.25</v>
      </c>
      <c r="H134" s="102">
        <v>700</v>
      </c>
      <c r="I134" s="16"/>
      <c r="J134" s="16"/>
      <c r="K134" s="16"/>
    </row>
    <row r="135" spans="1:16" s="2" customFormat="1" ht="30" customHeight="1" x14ac:dyDescent="0.35">
      <c r="A135" s="88">
        <v>134</v>
      </c>
      <c r="B135" s="188"/>
      <c r="C135" s="110"/>
      <c r="D135" s="189" t="s">
        <v>73</v>
      </c>
      <c r="E135" s="102">
        <v>1100</v>
      </c>
      <c r="F135" s="153">
        <v>1077</v>
      </c>
      <c r="G135" s="118">
        <f t="shared" si="12"/>
        <v>23</v>
      </c>
      <c r="H135" s="102">
        <v>1200</v>
      </c>
      <c r="I135" s="18"/>
      <c r="J135" s="18"/>
      <c r="K135" s="16"/>
    </row>
    <row r="136" spans="1:16" s="2" customFormat="1" ht="30" customHeight="1" x14ac:dyDescent="0.35">
      <c r="A136" s="88">
        <v>135</v>
      </c>
      <c r="B136" s="188"/>
      <c r="C136" s="110"/>
      <c r="D136" s="189" t="s">
        <v>74</v>
      </c>
      <c r="E136" s="102">
        <v>400</v>
      </c>
      <c r="F136" s="153">
        <v>503.32</v>
      </c>
      <c r="G136" s="118">
        <f t="shared" si="12"/>
        <v>-103.32</v>
      </c>
      <c r="H136" s="102">
        <v>500</v>
      </c>
      <c r="I136" s="16"/>
      <c r="J136" s="16"/>
      <c r="K136" s="16"/>
    </row>
    <row r="137" spans="1:16" s="2" customFormat="1" ht="30" customHeight="1" x14ac:dyDescent="0.35">
      <c r="A137" s="88">
        <v>136</v>
      </c>
      <c r="B137" s="188"/>
      <c r="C137" s="110"/>
      <c r="D137" s="189" t="s">
        <v>91</v>
      </c>
      <c r="E137" s="102"/>
      <c r="F137" s="153"/>
      <c r="G137" s="118">
        <f t="shared" si="12"/>
        <v>0</v>
      </c>
      <c r="H137" s="102"/>
      <c r="I137" s="16"/>
      <c r="J137" s="16"/>
      <c r="K137" s="16"/>
    </row>
    <row r="138" spans="1:16" s="2" customFormat="1" ht="30" customHeight="1" x14ac:dyDescent="0.35">
      <c r="A138" s="88">
        <v>137</v>
      </c>
      <c r="B138" s="188"/>
      <c r="C138" s="110"/>
      <c r="D138" s="196" t="s">
        <v>75</v>
      </c>
      <c r="E138" s="102">
        <v>2080</v>
      </c>
      <c r="F138" s="153">
        <v>1920</v>
      </c>
      <c r="G138" s="118">
        <f t="shared" si="12"/>
        <v>160</v>
      </c>
      <c r="H138" s="102">
        <v>2080</v>
      </c>
      <c r="I138" s="16"/>
      <c r="J138" s="16"/>
      <c r="K138" s="16"/>
    </row>
    <row r="139" spans="1:16" s="2" customFormat="1" ht="30" customHeight="1" x14ac:dyDescent="0.35">
      <c r="A139" s="88">
        <v>138</v>
      </c>
      <c r="B139" s="188"/>
      <c r="C139" s="110"/>
      <c r="D139" s="196" t="s">
        <v>7</v>
      </c>
      <c r="E139" s="102">
        <v>53</v>
      </c>
      <c r="F139" s="153">
        <v>114.05</v>
      </c>
      <c r="G139" s="118">
        <f t="shared" si="12"/>
        <v>-61.05</v>
      </c>
      <c r="H139" s="102">
        <v>100</v>
      </c>
      <c r="I139" s="16"/>
      <c r="J139" s="16"/>
      <c r="K139" s="16"/>
    </row>
    <row r="140" spans="1:16" s="2" customFormat="1" ht="30" customHeight="1" x14ac:dyDescent="0.35">
      <c r="A140" s="88">
        <v>139</v>
      </c>
      <c r="B140" s="188" t="s">
        <v>7</v>
      </c>
      <c r="C140" s="110"/>
      <c r="D140" s="189"/>
      <c r="E140" s="102"/>
      <c r="F140" s="153"/>
      <c r="G140" s="118">
        <f t="shared" si="12"/>
        <v>0</v>
      </c>
      <c r="H140" s="102"/>
      <c r="I140" s="16"/>
      <c r="J140" s="16"/>
      <c r="K140" s="16"/>
    </row>
    <row r="141" spans="1:16" s="2" customFormat="1" ht="30" customHeight="1" x14ac:dyDescent="0.35">
      <c r="A141" s="88">
        <v>140</v>
      </c>
      <c r="B141" s="188"/>
      <c r="C141" s="110"/>
      <c r="D141" s="189" t="s">
        <v>122</v>
      </c>
      <c r="E141" s="102">
        <v>0</v>
      </c>
      <c r="F141" s="153"/>
      <c r="G141" s="118">
        <f t="shared" si="12"/>
        <v>0</v>
      </c>
      <c r="H141" s="102">
        <v>0</v>
      </c>
      <c r="I141" s="16"/>
      <c r="J141" s="18"/>
      <c r="K141" s="16"/>
      <c r="L141" s="17"/>
      <c r="M141" s="17"/>
      <c r="N141" s="17"/>
      <c r="O141" s="17"/>
      <c r="P141" s="17"/>
    </row>
    <row r="142" spans="1:16" s="2" customFormat="1" ht="30" customHeight="1" x14ac:dyDescent="0.35">
      <c r="A142" s="88">
        <v>141</v>
      </c>
      <c r="B142" s="188"/>
      <c r="C142" s="110"/>
      <c r="D142" s="189" t="s">
        <v>124</v>
      </c>
      <c r="E142" s="102"/>
      <c r="F142" s="153"/>
      <c r="G142" s="102"/>
      <c r="H142" s="102"/>
      <c r="I142" s="16"/>
      <c r="J142" s="16"/>
      <c r="K142" s="16"/>
    </row>
    <row r="143" spans="1:16" s="2" customFormat="1" ht="30" customHeight="1" x14ac:dyDescent="0.35">
      <c r="A143" s="88">
        <v>142</v>
      </c>
      <c r="B143" s="188"/>
      <c r="C143" s="110"/>
      <c r="D143" s="189" t="s">
        <v>0</v>
      </c>
      <c r="E143" s="102">
        <v>300</v>
      </c>
      <c r="F143" s="153">
        <v>-22.06</v>
      </c>
      <c r="G143" s="118">
        <f t="shared" ref="G143:G158" si="13">SUM(E143-F143)</f>
        <v>322.06</v>
      </c>
      <c r="H143" s="102">
        <v>200</v>
      </c>
      <c r="I143" s="16"/>
      <c r="J143" s="16"/>
      <c r="K143" s="16"/>
    </row>
    <row r="144" spans="1:16" s="2" customFormat="1" ht="30" customHeight="1" x14ac:dyDescent="0.35">
      <c r="A144" s="88">
        <v>143</v>
      </c>
      <c r="B144" s="188"/>
      <c r="C144" s="110"/>
      <c r="D144" s="189" t="s">
        <v>7</v>
      </c>
      <c r="E144" s="102">
        <v>1500</v>
      </c>
      <c r="F144" s="153">
        <v>3873.22</v>
      </c>
      <c r="G144" s="118">
        <f t="shared" si="13"/>
        <v>-2373.2199999999998</v>
      </c>
      <c r="H144" s="102">
        <v>2000</v>
      </c>
      <c r="J144" s="16"/>
      <c r="K144" s="16"/>
    </row>
    <row r="145" spans="1:12" s="2" customFormat="1" ht="30" customHeight="1" x14ac:dyDescent="0.35">
      <c r="A145" s="88">
        <v>144</v>
      </c>
      <c r="B145" s="188"/>
      <c r="C145" s="110"/>
      <c r="D145" s="189" t="s">
        <v>131</v>
      </c>
      <c r="E145" s="102"/>
      <c r="F145" s="153">
        <v>-1000</v>
      </c>
      <c r="G145" s="118">
        <f t="shared" si="13"/>
        <v>1000</v>
      </c>
      <c r="H145" s="102"/>
      <c r="I145" s="16"/>
      <c r="J145" s="16"/>
      <c r="K145" s="16"/>
    </row>
    <row r="146" spans="1:12" s="2" customFormat="1" ht="30" customHeight="1" x14ac:dyDescent="0.35">
      <c r="A146" s="88">
        <v>145</v>
      </c>
      <c r="B146" s="188"/>
      <c r="C146" s="110"/>
      <c r="D146" s="189" t="s">
        <v>76</v>
      </c>
      <c r="E146" s="102">
        <v>2000</v>
      </c>
      <c r="F146" s="153">
        <v>1490</v>
      </c>
      <c r="G146" s="118">
        <f t="shared" si="13"/>
        <v>510</v>
      </c>
      <c r="H146" s="102">
        <v>2000</v>
      </c>
      <c r="I146" s="76"/>
      <c r="J146" s="16"/>
      <c r="K146" s="16"/>
    </row>
    <row r="147" spans="1:12" s="2" customFormat="1" ht="30" customHeight="1" x14ac:dyDescent="0.35">
      <c r="A147" s="88">
        <v>146</v>
      </c>
      <c r="B147" s="188"/>
      <c r="C147" s="110"/>
      <c r="D147" s="189" t="s">
        <v>48</v>
      </c>
      <c r="E147" s="102">
        <v>800</v>
      </c>
      <c r="F147" s="153">
        <v>262.5</v>
      </c>
      <c r="G147" s="118">
        <f t="shared" si="13"/>
        <v>537.5</v>
      </c>
      <c r="H147" s="102">
        <v>600</v>
      </c>
      <c r="I147" s="16"/>
      <c r="J147" s="16"/>
      <c r="K147" s="16"/>
    </row>
    <row r="148" spans="1:12" s="2" customFormat="1" ht="30" customHeight="1" x14ac:dyDescent="0.35">
      <c r="A148" s="88">
        <v>147</v>
      </c>
      <c r="B148" s="188" t="s">
        <v>30</v>
      </c>
      <c r="C148" s="110"/>
      <c r="D148" s="196"/>
      <c r="E148" s="102"/>
      <c r="F148" s="153"/>
      <c r="G148" s="118">
        <f t="shared" si="13"/>
        <v>0</v>
      </c>
      <c r="H148" s="102"/>
      <c r="I148" s="16"/>
      <c r="J148" s="16"/>
      <c r="K148" s="16"/>
    </row>
    <row r="149" spans="1:12" s="2" customFormat="1" ht="30" customHeight="1" x14ac:dyDescent="0.35">
      <c r="A149" s="88">
        <v>148</v>
      </c>
      <c r="B149" s="188"/>
      <c r="C149" s="110"/>
      <c r="D149" s="189" t="s">
        <v>116</v>
      </c>
      <c r="E149" s="102">
        <v>4874</v>
      </c>
      <c r="F149" s="153">
        <v>5506</v>
      </c>
      <c r="G149" s="118">
        <f t="shared" si="13"/>
        <v>-632</v>
      </c>
      <c r="H149" s="102">
        <v>5500</v>
      </c>
      <c r="I149" s="18"/>
      <c r="J149" s="18"/>
      <c r="K149" s="16"/>
      <c r="L149" s="42"/>
    </row>
    <row r="150" spans="1:12" s="2" customFormat="1" ht="30" customHeight="1" x14ac:dyDescent="0.35">
      <c r="A150" s="88">
        <v>149</v>
      </c>
      <c r="B150" s="188"/>
      <c r="C150" s="110"/>
      <c r="D150" s="189" t="s">
        <v>117</v>
      </c>
      <c r="E150" s="102">
        <v>25</v>
      </c>
      <c r="F150" s="153">
        <v>25</v>
      </c>
      <c r="G150" s="118">
        <f t="shared" si="13"/>
        <v>0</v>
      </c>
      <c r="H150" s="102">
        <v>25</v>
      </c>
      <c r="I150" s="16"/>
      <c r="J150" s="16"/>
      <c r="K150" s="16"/>
      <c r="L150" s="42"/>
    </row>
    <row r="151" spans="1:12" s="2" customFormat="1" ht="30" customHeight="1" x14ac:dyDescent="0.35">
      <c r="A151" s="88">
        <v>150</v>
      </c>
      <c r="B151" s="188"/>
      <c r="C151" s="110"/>
      <c r="D151" s="189" t="s">
        <v>118</v>
      </c>
      <c r="E151" s="102">
        <v>271</v>
      </c>
      <c r="F151" s="153">
        <v>271</v>
      </c>
      <c r="G151" s="118">
        <f t="shared" si="13"/>
        <v>0</v>
      </c>
      <c r="H151" s="102">
        <v>300</v>
      </c>
      <c r="I151" s="16"/>
      <c r="J151" s="16"/>
      <c r="K151" s="16"/>
      <c r="L151" s="42"/>
    </row>
    <row r="152" spans="1:12" s="2" customFormat="1" ht="30" customHeight="1" x14ac:dyDescent="0.35">
      <c r="A152" s="88">
        <v>151</v>
      </c>
      <c r="B152" s="188"/>
      <c r="C152" s="110"/>
      <c r="D152" s="189" t="s">
        <v>119</v>
      </c>
      <c r="E152" s="102">
        <v>31</v>
      </c>
      <c r="F152" s="153">
        <v>31</v>
      </c>
      <c r="G152" s="118">
        <f t="shared" si="13"/>
        <v>0</v>
      </c>
      <c r="H152" s="102">
        <v>40</v>
      </c>
      <c r="I152" s="16"/>
      <c r="J152" s="16"/>
      <c r="K152" s="16"/>
      <c r="L152" s="42"/>
    </row>
    <row r="153" spans="1:12" s="2" customFormat="1" ht="30" customHeight="1" x14ac:dyDescent="0.35">
      <c r="A153" s="88">
        <v>152</v>
      </c>
      <c r="B153" s="188"/>
      <c r="C153" s="110"/>
      <c r="D153" s="189" t="s">
        <v>120</v>
      </c>
      <c r="E153" s="102">
        <v>120</v>
      </c>
      <c r="F153" s="153">
        <v>119.75</v>
      </c>
      <c r="G153" s="118">
        <f t="shared" si="13"/>
        <v>0.25</v>
      </c>
      <c r="H153" s="102">
        <v>120</v>
      </c>
      <c r="I153" s="16"/>
      <c r="J153" s="16"/>
      <c r="K153" s="16"/>
      <c r="L153" s="42"/>
    </row>
    <row r="154" spans="1:12" s="2" customFormat="1" ht="30" customHeight="1" x14ac:dyDescent="0.35">
      <c r="A154" s="88">
        <v>153</v>
      </c>
      <c r="B154" s="188" t="s">
        <v>100</v>
      </c>
      <c r="C154" s="110"/>
      <c r="D154" s="189"/>
      <c r="E154" s="102"/>
      <c r="F154" s="153"/>
      <c r="G154" s="118">
        <f t="shared" si="13"/>
        <v>0</v>
      </c>
      <c r="H154" s="102"/>
      <c r="I154" s="16"/>
      <c r="J154" s="16"/>
      <c r="K154" s="16"/>
      <c r="L154" s="4"/>
    </row>
    <row r="155" spans="1:12" s="2" customFormat="1" ht="30" customHeight="1" x14ac:dyDescent="0.35">
      <c r="A155" s="88">
        <v>154</v>
      </c>
      <c r="B155" s="188"/>
      <c r="C155" s="110"/>
      <c r="D155" s="189" t="s">
        <v>6</v>
      </c>
      <c r="E155" s="102">
        <v>1100</v>
      </c>
      <c r="F155" s="153">
        <v>1186.79</v>
      </c>
      <c r="G155" s="118">
        <f t="shared" si="13"/>
        <v>-86.789999999999964</v>
      </c>
      <c r="H155" s="102">
        <v>1200</v>
      </c>
      <c r="I155" s="16"/>
      <c r="J155" s="16"/>
      <c r="K155" s="16"/>
    </row>
    <row r="156" spans="1:12" s="2" customFormat="1" ht="30" customHeight="1" x14ac:dyDescent="0.35">
      <c r="A156" s="88">
        <v>155</v>
      </c>
      <c r="B156" s="188"/>
      <c r="C156" s="110"/>
      <c r="D156" s="189" t="s">
        <v>2</v>
      </c>
      <c r="E156" s="102">
        <v>2000</v>
      </c>
      <c r="F156" s="153">
        <v>3754.55</v>
      </c>
      <c r="G156" s="118">
        <f t="shared" si="13"/>
        <v>-1754.5500000000002</v>
      </c>
      <c r="H156" s="102">
        <v>3800</v>
      </c>
      <c r="I156" s="18"/>
      <c r="J156" s="18"/>
      <c r="K156" s="16"/>
    </row>
    <row r="157" spans="1:12" s="2" customFormat="1" ht="30" customHeight="1" x14ac:dyDescent="0.35">
      <c r="A157" s="88">
        <v>156</v>
      </c>
      <c r="B157" s="188"/>
      <c r="C157" s="110"/>
      <c r="D157" s="189" t="s">
        <v>4</v>
      </c>
      <c r="E157" s="102">
        <v>200</v>
      </c>
      <c r="F157" s="153">
        <v>749.41</v>
      </c>
      <c r="G157" s="118">
        <f t="shared" si="13"/>
        <v>-549.41</v>
      </c>
      <c r="H157" s="102">
        <v>800</v>
      </c>
      <c r="I157" s="16"/>
      <c r="J157" s="16"/>
      <c r="K157" s="16"/>
    </row>
    <row r="158" spans="1:12" s="2" customFormat="1" ht="30" customHeight="1" x14ac:dyDescent="0.35">
      <c r="A158" s="88">
        <v>157</v>
      </c>
      <c r="B158" s="190"/>
      <c r="C158" s="110"/>
      <c r="D158" s="117" t="s">
        <v>25</v>
      </c>
      <c r="E158" s="102">
        <v>2550</v>
      </c>
      <c r="F158" s="153">
        <v>2931.41</v>
      </c>
      <c r="G158" s="102">
        <f t="shared" si="13"/>
        <v>-381.40999999999985</v>
      </c>
      <c r="H158" s="102">
        <v>3000</v>
      </c>
      <c r="I158" s="16"/>
      <c r="J158" s="16"/>
      <c r="K158" s="16"/>
    </row>
    <row r="159" spans="1:12" s="2" customFormat="1" ht="30" customHeight="1" x14ac:dyDescent="0.35">
      <c r="A159" s="88">
        <v>158</v>
      </c>
      <c r="B159" s="190" t="s">
        <v>149</v>
      </c>
      <c r="C159" s="110"/>
      <c r="D159" s="142"/>
      <c r="E159" s="102"/>
      <c r="F159" s="153"/>
      <c r="G159" s="102"/>
      <c r="H159" s="102">
        <v>-2120</v>
      </c>
      <c r="I159" s="16"/>
      <c r="J159" s="16"/>
      <c r="K159" s="16"/>
    </row>
    <row r="160" spans="1:12" s="2" customFormat="1" ht="30" customHeight="1" thickBot="1" x14ac:dyDescent="0.4">
      <c r="A160" s="88">
        <v>159</v>
      </c>
      <c r="B160" s="184" t="s">
        <v>114</v>
      </c>
      <c r="C160" s="197"/>
      <c r="D160" s="179"/>
      <c r="E160" s="135">
        <f>SUM(E123:E158)</f>
        <v>29349</v>
      </c>
      <c r="F160" s="109">
        <f>SUM(F120:F158)</f>
        <v>32430.43</v>
      </c>
      <c r="G160" s="109">
        <f>SUM(E160-F160)</f>
        <v>-3081.4300000000003</v>
      </c>
      <c r="H160" s="109">
        <f>SUM(H120:H159)</f>
        <v>31635</v>
      </c>
      <c r="I160" s="18"/>
      <c r="J160" s="44"/>
      <c r="K160" s="16"/>
    </row>
    <row r="161" spans="1:11" s="2" customFormat="1" ht="30" customHeight="1" thickTop="1" x14ac:dyDescent="0.35">
      <c r="A161" s="88">
        <v>160</v>
      </c>
      <c r="B161" s="185" t="s">
        <v>78</v>
      </c>
      <c r="C161" s="95"/>
      <c r="D161" s="95"/>
      <c r="E161" s="193"/>
      <c r="F161" s="194"/>
      <c r="G161" s="128"/>
      <c r="H161" s="128"/>
      <c r="I161" s="16"/>
      <c r="J161" s="16"/>
      <c r="K161" s="16"/>
    </row>
    <row r="162" spans="1:11" s="2" customFormat="1" ht="30" customHeight="1" x14ac:dyDescent="0.35">
      <c r="A162" s="88">
        <v>161</v>
      </c>
      <c r="B162" s="188" t="s">
        <v>5</v>
      </c>
      <c r="C162" s="110"/>
      <c r="D162" s="110"/>
      <c r="E162" s="152"/>
      <c r="F162" s="153"/>
      <c r="G162" s="102"/>
      <c r="H162" s="102"/>
      <c r="I162" s="16"/>
      <c r="J162" s="16"/>
      <c r="K162" s="16"/>
    </row>
    <row r="163" spans="1:11" s="2" customFormat="1" ht="30" customHeight="1" x14ac:dyDescent="0.35">
      <c r="A163" s="88">
        <v>162</v>
      </c>
      <c r="B163" s="188"/>
      <c r="C163" s="110"/>
      <c r="D163" s="117" t="s">
        <v>81</v>
      </c>
      <c r="E163" s="102">
        <v>1800</v>
      </c>
      <c r="F163" s="102">
        <v>1498.85</v>
      </c>
      <c r="G163" s="118">
        <f t="shared" ref="G163:G167" si="14">SUM(E163-F163)</f>
        <v>301.15000000000009</v>
      </c>
      <c r="H163" s="102">
        <v>1800</v>
      </c>
      <c r="I163" s="16"/>
      <c r="J163" s="16"/>
      <c r="K163" s="16"/>
    </row>
    <row r="164" spans="1:11" s="2" customFormat="1" ht="30" customHeight="1" x14ac:dyDescent="0.35">
      <c r="A164" s="88">
        <v>163</v>
      </c>
      <c r="B164" s="188"/>
      <c r="C164" s="110"/>
      <c r="D164" s="117" t="s">
        <v>129</v>
      </c>
      <c r="E164" s="102">
        <v>3000</v>
      </c>
      <c r="F164" s="102"/>
      <c r="G164" s="118">
        <f t="shared" si="14"/>
        <v>3000</v>
      </c>
      <c r="H164" s="102">
        <v>0</v>
      </c>
      <c r="I164" s="16"/>
      <c r="J164" s="16"/>
      <c r="K164" s="16"/>
    </row>
    <row r="165" spans="1:11" s="2" customFormat="1" ht="30" customHeight="1" x14ac:dyDescent="0.35">
      <c r="A165" s="88">
        <v>164</v>
      </c>
      <c r="B165" s="188"/>
      <c r="C165" s="110"/>
      <c r="D165" s="117" t="s">
        <v>79</v>
      </c>
      <c r="E165" s="102">
        <v>5000</v>
      </c>
      <c r="F165" s="102">
        <v>6360</v>
      </c>
      <c r="G165" s="118">
        <f t="shared" si="14"/>
        <v>-1360</v>
      </c>
      <c r="H165" s="102">
        <v>7072</v>
      </c>
      <c r="I165" s="16"/>
      <c r="J165" s="16"/>
      <c r="K165" s="16"/>
    </row>
    <row r="166" spans="1:11" s="2" customFormat="1" ht="30" customHeight="1" x14ac:dyDescent="0.35">
      <c r="A166" s="88">
        <v>165</v>
      </c>
      <c r="B166" s="188"/>
      <c r="C166" s="110"/>
      <c r="D166" s="117" t="s">
        <v>80</v>
      </c>
      <c r="E166" s="102">
        <v>21671</v>
      </c>
      <c r="F166" s="102">
        <v>21534</v>
      </c>
      <c r="G166" s="118">
        <f t="shared" si="14"/>
        <v>137</v>
      </c>
      <c r="H166" s="102">
        <v>22500</v>
      </c>
      <c r="I166" s="16"/>
      <c r="J166" s="16"/>
      <c r="K166" s="16"/>
    </row>
    <row r="167" spans="1:11" s="2" customFormat="1" ht="30" customHeight="1" x14ac:dyDescent="0.35">
      <c r="A167" s="88">
        <v>166</v>
      </c>
      <c r="B167" s="188"/>
      <c r="C167" s="110"/>
      <c r="D167" s="117" t="s">
        <v>18</v>
      </c>
      <c r="E167" s="102">
        <v>2158</v>
      </c>
      <c r="F167" s="102">
        <v>2133.9</v>
      </c>
      <c r="G167" s="118">
        <f t="shared" si="14"/>
        <v>24.099999999999909</v>
      </c>
      <c r="H167" s="102">
        <v>2260</v>
      </c>
      <c r="I167" s="34"/>
      <c r="J167" s="34"/>
      <c r="K167" s="16"/>
    </row>
    <row r="168" spans="1:11" s="2" customFormat="1" ht="30" customHeight="1" x14ac:dyDescent="0.35">
      <c r="A168" s="88">
        <v>167</v>
      </c>
      <c r="B168" s="188"/>
      <c r="C168" s="110"/>
      <c r="D168" s="117" t="s">
        <v>65</v>
      </c>
      <c r="E168" s="102">
        <v>300</v>
      </c>
      <c r="F168" s="120">
        <v>50</v>
      </c>
      <c r="G168" s="102"/>
      <c r="H168" s="102">
        <v>300</v>
      </c>
      <c r="I168" s="16"/>
      <c r="J168" s="16"/>
      <c r="K168" s="16"/>
    </row>
    <row r="169" spans="1:11" s="2" customFormat="1" ht="30" customHeight="1" thickBot="1" x14ac:dyDescent="0.4">
      <c r="A169" s="88">
        <v>168</v>
      </c>
      <c r="B169" s="184" t="s">
        <v>125</v>
      </c>
      <c r="C169" s="168"/>
      <c r="D169" s="179"/>
      <c r="E169" s="124">
        <f>SUM(E163:E168)</f>
        <v>33929</v>
      </c>
      <c r="F169" s="124">
        <f>SUM(F163:F168)</f>
        <v>31576.75</v>
      </c>
      <c r="G169" s="109">
        <f>SUM(E169-F169)</f>
        <v>2352.25</v>
      </c>
      <c r="H169" s="124">
        <f>SUM(H163:H168)</f>
        <v>33932</v>
      </c>
      <c r="I169" s="18"/>
      <c r="J169" s="44"/>
      <c r="K169" s="16"/>
    </row>
    <row r="170" spans="1:11" s="2" customFormat="1" ht="30" customHeight="1" thickTop="1" x14ac:dyDescent="0.35">
      <c r="A170" s="88">
        <v>169</v>
      </c>
      <c r="B170" s="188" t="s">
        <v>82</v>
      </c>
      <c r="C170" s="110"/>
      <c r="D170" s="110"/>
      <c r="E170" s="152"/>
      <c r="F170" s="153"/>
      <c r="G170" s="102"/>
      <c r="H170" s="102"/>
      <c r="I170" s="16"/>
      <c r="J170" s="16"/>
      <c r="K170" s="16"/>
    </row>
    <row r="171" spans="1:11" s="2" customFormat="1" ht="30" customHeight="1" x14ac:dyDescent="0.35">
      <c r="A171" s="88">
        <v>170</v>
      </c>
      <c r="B171" s="188" t="s">
        <v>5</v>
      </c>
      <c r="C171" s="110"/>
      <c r="D171" s="110"/>
      <c r="E171" s="152"/>
      <c r="F171" s="153"/>
      <c r="G171" s="102"/>
      <c r="H171" s="102"/>
      <c r="I171" s="16"/>
      <c r="J171" s="16"/>
      <c r="K171" s="16"/>
    </row>
    <row r="172" spans="1:11" s="2" customFormat="1" ht="30" customHeight="1" x14ac:dyDescent="0.35">
      <c r="A172" s="88">
        <v>171</v>
      </c>
      <c r="B172" s="188"/>
      <c r="C172" s="110"/>
      <c r="D172" s="117" t="s">
        <v>83</v>
      </c>
      <c r="E172" s="102"/>
      <c r="F172" s="153"/>
      <c r="G172" s="102"/>
      <c r="H172" s="102"/>
      <c r="I172" s="16"/>
      <c r="J172" s="16"/>
      <c r="K172" s="16"/>
    </row>
    <row r="173" spans="1:11" s="2" customFormat="1" ht="30" customHeight="1" x14ac:dyDescent="0.35">
      <c r="A173" s="88">
        <v>172</v>
      </c>
      <c r="B173" s="188"/>
      <c r="C173" s="110"/>
      <c r="D173" s="117" t="s">
        <v>84</v>
      </c>
      <c r="E173" s="198">
        <v>500</v>
      </c>
      <c r="F173" s="199">
        <v>500</v>
      </c>
      <c r="G173" s="118">
        <f t="shared" ref="G173" si="15">SUM(E173-F173)</f>
        <v>0</v>
      </c>
      <c r="H173" s="198"/>
      <c r="I173" s="18"/>
      <c r="J173" s="18"/>
      <c r="K173" s="16"/>
    </row>
    <row r="174" spans="1:11" s="2" customFormat="1" ht="30" customHeight="1" x14ac:dyDescent="0.35">
      <c r="A174" s="88">
        <v>173</v>
      </c>
      <c r="B174" s="188"/>
      <c r="C174" s="110"/>
      <c r="D174" s="117" t="s">
        <v>18</v>
      </c>
      <c r="E174" s="120">
        <v>38</v>
      </c>
      <c r="F174" s="133">
        <v>38</v>
      </c>
      <c r="G174" s="118">
        <f t="shared" ref="G174:G175" si="16">SUM(E174-F174)</f>
        <v>0</v>
      </c>
      <c r="H174" s="102"/>
      <c r="I174" s="16"/>
      <c r="J174" s="16"/>
      <c r="K174" s="16"/>
    </row>
    <row r="175" spans="1:11" s="2" customFormat="1" ht="30" customHeight="1" x14ac:dyDescent="0.35">
      <c r="A175" s="88">
        <v>174</v>
      </c>
      <c r="B175" s="188"/>
      <c r="C175" s="119"/>
      <c r="D175" s="117" t="s">
        <v>86</v>
      </c>
      <c r="E175" s="130"/>
      <c r="F175" s="200"/>
      <c r="G175" s="118">
        <f t="shared" si="16"/>
        <v>0</v>
      </c>
      <c r="H175" s="130"/>
      <c r="I175" s="47"/>
      <c r="J175" s="16"/>
      <c r="K175" s="16"/>
    </row>
    <row r="176" spans="1:11" s="2" customFormat="1" ht="30" customHeight="1" x14ac:dyDescent="0.35">
      <c r="A176" s="88">
        <v>175</v>
      </c>
      <c r="B176" s="201" t="s">
        <v>150</v>
      </c>
      <c r="C176" s="202"/>
      <c r="D176" s="142"/>
      <c r="E176" s="203"/>
      <c r="F176" s="127">
        <v>-1518</v>
      </c>
      <c r="G176" s="118"/>
      <c r="H176" s="148"/>
      <c r="I176" s="47"/>
      <c r="J176" s="16"/>
      <c r="K176" s="16"/>
    </row>
    <row r="177" spans="1:15" s="2" customFormat="1" ht="30" customHeight="1" thickBot="1" x14ac:dyDescent="0.4">
      <c r="A177" s="88">
        <v>176</v>
      </c>
      <c r="B177" s="204" t="s">
        <v>126</v>
      </c>
      <c r="C177" s="121"/>
      <c r="D177" s="169"/>
      <c r="E177" s="205">
        <f>SUM(E173:E175)</f>
        <v>538</v>
      </c>
      <c r="F177" s="206">
        <f>SUM(F172:F176)</f>
        <v>-980</v>
      </c>
      <c r="G177" s="118">
        <v>980</v>
      </c>
      <c r="H177" s="206"/>
      <c r="I177" s="39"/>
      <c r="J177" s="44"/>
      <c r="K177" s="33"/>
    </row>
    <row r="178" spans="1:15" s="2" customFormat="1" ht="30" customHeight="1" thickTop="1" thickBot="1" x14ac:dyDescent="0.4">
      <c r="A178" s="88">
        <v>177</v>
      </c>
      <c r="B178" s="207"/>
      <c r="C178" s="125"/>
      <c r="D178" s="121" t="s">
        <v>8</v>
      </c>
      <c r="E178" s="208">
        <f>SUM(E10+E17+E22+E33+E44+E52+E65+E90+E108+E119+E160+E169+E177)</f>
        <v>235912.65</v>
      </c>
      <c r="F178" s="209">
        <f>SUM(F10+F17+F22+F33+F44+F52+F65+F90+F108+F119+F160+F169+F177)</f>
        <v>236742.85538999998</v>
      </c>
      <c r="G178" s="208">
        <f>SUM(E178-F178)</f>
        <v>-830.20538999998826</v>
      </c>
      <c r="H178" s="210">
        <f>SUM(H10+H17+H22+H33+H44+H52+H65+H90+H108+H119+H160+H169+H177)</f>
        <v>251579.56</v>
      </c>
      <c r="I178" s="49"/>
      <c r="J178" s="48"/>
      <c r="K178" s="37" t="s">
        <v>134</v>
      </c>
    </row>
    <row r="179" spans="1:15" s="2" customFormat="1" ht="30" customHeight="1" thickTop="1" x14ac:dyDescent="0.4">
      <c r="A179" s="88">
        <v>178</v>
      </c>
      <c r="B179" s="211"/>
      <c r="C179" s="212"/>
      <c r="D179" s="186"/>
      <c r="E179" s="213"/>
      <c r="F179" s="214"/>
      <c r="G179" s="213"/>
      <c r="H179" s="215"/>
      <c r="I179" s="50"/>
      <c r="J179" s="33"/>
    </row>
    <row r="180" spans="1:15" s="2" customFormat="1" ht="30" customHeight="1" x14ac:dyDescent="0.4">
      <c r="A180" s="88">
        <v>179</v>
      </c>
      <c r="B180" s="126"/>
      <c r="C180" s="126"/>
      <c r="D180" s="126"/>
      <c r="E180" s="216"/>
      <c r="F180" s="217" t="s">
        <v>189</v>
      </c>
      <c r="G180" s="186"/>
      <c r="H180" s="218">
        <v>251580</v>
      </c>
      <c r="I180" s="33"/>
      <c r="J180" s="33"/>
    </row>
    <row r="181" spans="1:15" ht="30" customHeight="1" x14ac:dyDescent="0.35">
      <c r="A181" s="59"/>
      <c r="B181" s="52"/>
      <c r="C181" s="25"/>
      <c r="D181" s="53"/>
      <c r="E181" s="53"/>
      <c r="F181" s="54"/>
      <c r="G181" s="55"/>
      <c r="H181" s="60"/>
      <c r="I181" s="35"/>
      <c r="J181" s="35"/>
    </row>
    <row r="182" spans="1:15" ht="30" customHeight="1" x14ac:dyDescent="0.35">
      <c r="A182" s="59"/>
      <c r="B182" s="25"/>
      <c r="C182" s="25"/>
      <c r="D182" s="25"/>
      <c r="E182" s="53"/>
      <c r="F182" s="54"/>
      <c r="G182" s="55"/>
      <c r="H182" s="60"/>
      <c r="I182" s="35"/>
      <c r="J182" s="35"/>
    </row>
    <row r="183" spans="1:15" ht="30" customHeight="1" x14ac:dyDescent="0.35">
      <c r="A183" s="59"/>
      <c r="B183" s="56"/>
      <c r="C183" s="25"/>
      <c r="D183" s="26"/>
      <c r="E183" s="51"/>
      <c r="F183" s="54"/>
      <c r="G183" s="57"/>
      <c r="H183" s="60"/>
      <c r="I183" s="35"/>
      <c r="J183" s="35"/>
    </row>
    <row r="184" spans="1:15" ht="30" customHeight="1" x14ac:dyDescent="0.35">
      <c r="A184" s="59"/>
      <c r="B184" s="56"/>
      <c r="C184" s="25"/>
      <c r="D184" s="26"/>
      <c r="E184" s="51"/>
      <c r="F184" s="58"/>
      <c r="G184" s="57"/>
      <c r="H184" s="30"/>
      <c r="I184" s="35"/>
      <c r="J184" s="35"/>
    </row>
    <row r="185" spans="1:15" ht="30" customHeight="1" x14ac:dyDescent="0.35">
      <c r="A185" s="59"/>
      <c r="B185" s="56"/>
      <c r="C185" s="25"/>
      <c r="D185" s="26"/>
      <c r="E185" s="51"/>
      <c r="F185" s="58"/>
      <c r="G185" s="61"/>
      <c r="H185" s="62"/>
      <c r="I185" s="36"/>
      <c r="J185" s="36"/>
      <c r="K185" s="9"/>
    </row>
    <row r="186" spans="1:15" ht="30" customHeight="1" x14ac:dyDescent="0.35">
      <c r="A186" s="59"/>
      <c r="B186" s="56"/>
      <c r="C186" s="25"/>
      <c r="D186" s="26"/>
      <c r="E186" s="51"/>
      <c r="F186" s="58"/>
      <c r="G186" s="62"/>
      <c r="H186" s="62"/>
      <c r="I186" s="36"/>
      <c r="J186" s="36"/>
      <c r="K186" s="9"/>
    </row>
    <row r="187" spans="1:15" ht="30" customHeight="1" x14ac:dyDescent="0.35">
      <c r="A187" s="59"/>
      <c r="B187" s="63"/>
      <c r="C187" s="63"/>
      <c r="D187" s="32"/>
      <c r="E187" s="51"/>
      <c r="F187" s="28"/>
      <c r="G187" s="6"/>
      <c r="H187" s="6"/>
      <c r="I187" s="8"/>
      <c r="J187" s="8"/>
      <c r="K187" s="9"/>
    </row>
    <row r="188" spans="1:15" ht="30" customHeight="1" x14ac:dyDescent="0.35">
      <c r="A188" s="59"/>
      <c r="B188" s="25"/>
      <c r="C188" s="64"/>
      <c r="D188" s="7"/>
      <c r="E188" s="51"/>
      <c r="F188" s="29"/>
      <c r="G188" s="27"/>
      <c r="H188" s="27"/>
      <c r="I188" s="10"/>
      <c r="J188" s="10"/>
      <c r="K188" s="9"/>
      <c r="O188" s="5"/>
    </row>
    <row r="189" spans="1:15" ht="30" customHeight="1" x14ac:dyDescent="0.35">
      <c r="A189" s="59"/>
      <c r="B189" s="25"/>
      <c r="C189" s="25"/>
      <c r="D189" s="65"/>
      <c r="E189" s="51"/>
      <c r="F189" s="29"/>
      <c r="G189" s="27"/>
      <c r="H189" s="27"/>
      <c r="I189" s="11"/>
      <c r="J189" s="11"/>
      <c r="K189" s="9"/>
      <c r="O189" s="5"/>
    </row>
    <row r="190" spans="1:15" ht="30" customHeight="1" x14ac:dyDescent="0.35">
      <c r="A190" s="59"/>
      <c r="B190" s="56"/>
      <c r="C190" s="25"/>
      <c r="D190" s="66"/>
      <c r="E190" s="51"/>
      <c r="F190" s="29"/>
      <c r="G190" s="27"/>
      <c r="H190" s="27"/>
      <c r="I190" s="7"/>
      <c r="J190" s="7"/>
      <c r="K190" s="12"/>
    </row>
    <row r="191" spans="1:15" s="2" customFormat="1" ht="30" customHeight="1" x14ac:dyDescent="0.35">
      <c r="A191" s="59"/>
      <c r="B191" s="67"/>
      <c r="C191" s="25"/>
      <c r="D191" s="66"/>
      <c r="E191" s="51"/>
      <c r="F191" s="29"/>
      <c r="G191" s="30"/>
      <c r="H191" s="30"/>
      <c r="I191" s="13"/>
      <c r="J191" s="13"/>
      <c r="K191" s="12"/>
    </row>
    <row r="192" spans="1:15" x14ac:dyDescent="0.35">
      <c r="A192" s="59"/>
      <c r="B192" s="7"/>
      <c r="C192" s="68"/>
      <c r="D192" s="26"/>
      <c r="E192" s="51"/>
      <c r="F192" s="32"/>
      <c r="G192" s="32"/>
      <c r="H192" s="32"/>
      <c r="I192" s="7"/>
      <c r="J192" s="7"/>
      <c r="K192" s="14"/>
    </row>
    <row r="193" spans="1:14" x14ac:dyDescent="0.35">
      <c r="A193" s="59"/>
      <c r="B193" s="7"/>
      <c r="C193" s="68"/>
      <c r="D193" s="26"/>
      <c r="E193" s="69"/>
      <c r="F193" s="32"/>
      <c r="G193" s="32"/>
      <c r="H193" s="32"/>
      <c r="I193" s="7"/>
      <c r="J193" s="7"/>
      <c r="K193" s="15"/>
    </row>
    <row r="194" spans="1:14" x14ac:dyDescent="0.35">
      <c r="A194" s="59"/>
      <c r="B194" s="7"/>
      <c r="C194" s="32"/>
      <c r="D194" s="26"/>
      <c r="E194" s="70"/>
      <c r="F194" s="32"/>
      <c r="G194" s="32"/>
      <c r="H194" s="32"/>
      <c r="K194" s="5"/>
    </row>
    <row r="195" spans="1:14" x14ac:dyDescent="0.35">
      <c r="A195" s="59"/>
      <c r="B195" s="7"/>
      <c r="C195" s="32"/>
      <c r="D195" s="26"/>
      <c r="E195" s="70"/>
      <c r="F195" s="32"/>
      <c r="G195" s="32"/>
      <c r="H195" s="32"/>
    </row>
    <row r="196" spans="1:14" x14ac:dyDescent="0.35">
      <c r="A196" s="71"/>
      <c r="B196" s="7"/>
      <c r="C196" s="32"/>
      <c r="D196" s="26"/>
      <c r="E196" s="72"/>
      <c r="F196" s="32"/>
      <c r="G196" s="32"/>
      <c r="H196" s="32"/>
    </row>
    <row r="197" spans="1:14" x14ac:dyDescent="0.35">
      <c r="A197" s="71"/>
      <c r="B197" s="7"/>
      <c r="C197" s="32"/>
      <c r="D197" s="26"/>
      <c r="E197" s="73"/>
      <c r="F197" s="32"/>
      <c r="G197" s="32"/>
      <c r="H197" s="32"/>
      <c r="N197" s="5"/>
    </row>
    <row r="198" spans="1:14" x14ac:dyDescent="0.35">
      <c r="A198" s="71"/>
      <c r="B198" s="74"/>
      <c r="C198" s="32"/>
      <c r="D198" s="32"/>
      <c r="E198" s="69"/>
      <c r="F198" s="32"/>
      <c r="G198" s="32"/>
      <c r="H198" s="32"/>
    </row>
    <row r="199" spans="1:14" x14ac:dyDescent="0.35">
      <c r="A199" s="71"/>
      <c r="B199" s="74"/>
      <c r="C199" s="68"/>
      <c r="D199" s="32"/>
      <c r="E199" s="73"/>
      <c r="F199" s="31"/>
      <c r="G199" s="31"/>
      <c r="H199" s="31"/>
    </row>
    <row r="200" spans="1:14" x14ac:dyDescent="0.35">
      <c r="A200" s="71"/>
      <c r="B200" s="74"/>
      <c r="C200" s="68"/>
      <c r="D200" s="32"/>
      <c r="E200" s="32"/>
      <c r="F200" s="31"/>
      <c r="G200" s="31"/>
      <c r="H200" s="31"/>
    </row>
    <row r="201" spans="1:14" x14ac:dyDescent="0.35">
      <c r="A201" s="71"/>
      <c r="B201" s="7"/>
      <c r="C201" s="32"/>
      <c r="D201" s="32"/>
      <c r="E201" s="7"/>
      <c r="F201" s="31"/>
      <c r="G201" s="31"/>
      <c r="H201" s="31"/>
    </row>
    <row r="202" spans="1:14" x14ac:dyDescent="0.35">
      <c r="A202" s="75"/>
      <c r="B202" s="7"/>
      <c r="C202" s="7"/>
      <c r="D202" s="7"/>
      <c r="E202" s="7"/>
    </row>
  </sheetData>
  <autoFilter ref="A1:G191"/>
  <conditionalFormatting sqref="B18 B36:C36 B43:C43 B174:C186 D52 A111:C115 D194:D196 D180:E181 B45:B46 B11:B12 B23:C25 D189:D191 A187:C191 D184:E185 D182:D183 D186 D93:D108 F93:F108 H93:H107 H111:H114 F123:F129 H123:H129 F131 D163:F167 H163:H167 D173:F177 H173:H178 D140:D159 F143:F159 H143:H159 G143:G147 E36:H36 D18:H18 D45:H46 D11:H12 B37:H42 G82:H82 F130:H130 D160:H162 B13:H17 B19:H22 E23:H25 E43:H43 B44:H44 D178:H178 B3:H10 E179 B47:D51 H83:H88 F132:H142 E132:E159 H68:H69 F68:F90 E68:E69 G68:G70 H131 G179 B26:H35 E47:H67 B52:C81 A3:A81 A82:C108 E91:F91 G89:H92 D56:D91 D168:H172 E115:H122 D111:D136 A116:A178 B116:C172 A109:D110 E109:F114 G108:H110">
    <cfRule type="expression" dxfId="110" priority="273">
      <formula>MOD(ROW(),2)=0</formula>
    </cfRule>
  </conditionalFormatting>
  <conditionalFormatting sqref="B168:C168">
    <cfRule type="expression" dxfId="109" priority="229">
      <formula>MOD(ROW(),2)=0</formula>
    </cfRule>
  </conditionalFormatting>
  <conditionalFormatting sqref="B173:C173">
    <cfRule type="expression" dxfId="108" priority="225">
      <formula>MOD(ROW(),2)=0</formula>
    </cfRule>
  </conditionalFormatting>
  <conditionalFormatting sqref="I167:J167">
    <cfRule type="expression" dxfId="107" priority="199">
      <formula>MOD(ROW(),2)=0</formula>
    </cfRule>
  </conditionalFormatting>
  <conditionalFormatting sqref="A184">
    <cfRule type="expression" dxfId="106" priority="158">
      <formula>MOD(ROW(),2)=0</formula>
    </cfRule>
  </conditionalFormatting>
  <conditionalFormatting sqref="E190">
    <cfRule type="expression" dxfId="105" priority="173">
      <formula>MOD(ROW(),2)=0</formula>
    </cfRule>
  </conditionalFormatting>
  <conditionalFormatting sqref="E187">
    <cfRule type="expression" dxfId="104" priority="169">
      <formula>MOD(ROW(),2)=0</formula>
    </cfRule>
  </conditionalFormatting>
  <conditionalFormatting sqref="A179:A180">
    <cfRule type="expression" dxfId="103" priority="162">
      <formula>MOD(ROW(),2)=0</formula>
    </cfRule>
  </conditionalFormatting>
  <conditionalFormatting sqref="A181">
    <cfRule type="expression" dxfId="102" priority="161">
      <formula>MOD(ROW(),2)=0</formula>
    </cfRule>
  </conditionalFormatting>
  <conditionalFormatting sqref="A182">
    <cfRule type="expression" dxfId="101" priority="160">
      <formula>MOD(ROW(),2)=0</formula>
    </cfRule>
  </conditionalFormatting>
  <conditionalFormatting sqref="A183">
    <cfRule type="expression" dxfId="100" priority="159">
      <formula>MOD(ROW(),2)=0</formula>
    </cfRule>
  </conditionalFormatting>
  <conditionalFormatting sqref="A186">
    <cfRule type="expression" dxfId="99" priority="156">
      <formula>MOD(ROW(),2)=0</formula>
    </cfRule>
  </conditionalFormatting>
  <conditionalFormatting sqref="A185">
    <cfRule type="expression" dxfId="98" priority="157">
      <formula>MOD(ROW(),2)=0</formula>
    </cfRule>
  </conditionalFormatting>
  <conditionalFormatting sqref="D69">
    <cfRule type="expression" dxfId="97" priority="153">
      <formula>MOD(ROW(),2)=0</formula>
    </cfRule>
  </conditionalFormatting>
  <conditionalFormatting sqref="D67">
    <cfRule type="expression" dxfId="96" priority="151">
      <formula>MOD(ROW(),2)=0</formula>
    </cfRule>
  </conditionalFormatting>
  <conditionalFormatting sqref="D67">
    <cfRule type="expression" dxfId="95" priority="149">
      <formula>MOD(ROW(),2)=0</formula>
    </cfRule>
  </conditionalFormatting>
  <conditionalFormatting sqref="D67">
    <cfRule type="expression" dxfId="94" priority="147">
      <formula>MOD(ROW(),2)=0</formula>
    </cfRule>
  </conditionalFormatting>
  <conditionalFormatting sqref="D69">
    <cfRule type="expression" dxfId="93" priority="140">
      <formula>MOD(ROW(),2)=0</formula>
    </cfRule>
  </conditionalFormatting>
  <conditionalFormatting sqref="D67">
    <cfRule type="expression" dxfId="92" priority="145">
      <formula>MOD(ROW(),2)=0</formula>
    </cfRule>
  </conditionalFormatting>
  <conditionalFormatting sqref="D70">
    <cfRule type="expression" dxfId="91" priority="143">
      <formula>MOD(ROW(),2)=0</formula>
    </cfRule>
  </conditionalFormatting>
  <conditionalFormatting sqref="D71">
    <cfRule type="expression" dxfId="90" priority="142">
      <formula>MOD(ROW(),2)=0</formula>
    </cfRule>
  </conditionalFormatting>
  <conditionalFormatting sqref="D67">
    <cfRule type="expression" dxfId="89" priority="141">
      <formula>MOD(ROW(),2)=0</formula>
    </cfRule>
  </conditionalFormatting>
  <conditionalFormatting sqref="D70">
    <cfRule type="expression" dxfId="88" priority="139">
      <formula>MOD(ROW(),2)=0</formula>
    </cfRule>
  </conditionalFormatting>
  <conditionalFormatting sqref="D69">
    <cfRule type="expression" dxfId="87" priority="138">
      <formula>MOD(ROW(),2)=0</formula>
    </cfRule>
  </conditionalFormatting>
  <conditionalFormatting sqref="D70">
    <cfRule type="expression" dxfId="86" priority="137">
      <formula>MOD(ROW(),2)=0</formula>
    </cfRule>
  </conditionalFormatting>
  <conditionalFormatting sqref="D69">
    <cfRule type="expression" dxfId="85" priority="136">
      <formula>MOD(ROW(),2)=0</formula>
    </cfRule>
  </conditionalFormatting>
  <conditionalFormatting sqref="D69">
    <cfRule type="expression" dxfId="84" priority="129">
      <formula>MOD(ROW(),2)=0</formula>
    </cfRule>
  </conditionalFormatting>
  <conditionalFormatting sqref="D69">
    <cfRule type="expression" dxfId="83" priority="134">
      <formula>MOD(ROW(),2)=0</formula>
    </cfRule>
  </conditionalFormatting>
  <conditionalFormatting sqref="D70">
    <cfRule type="expression" dxfId="82" priority="133">
      <formula>MOD(ROW(),2)=0</formula>
    </cfRule>
  </conditionalFormatting>
  <conditionalFormatting sqref="D69">
    <cfRule type="expression" dxfId="81" priority="131">
      <formula>MOD(ROW(),2)=0</formula>
    </cfRule>
  </conditionalFormatting>
  <conditionalFormatting sqref="D70">
    <cfRule type="expression" dxfId="80" priority="121">
      <formula>MOD(ROW(),2)=0</formula>
    </cfRule>
  </conditionalFormatting>
  <conditionalFormatting sqref="D69">
    <cfRule type="expression" dxfId="79" priority="125">
      <formula>MOD(ROW(),2)=0</formula>
    </cfRule>
  </conditionalFormatting>
  <conditionalFormatting sqref="D71">
    <cfRule type="expression" dxfId="78" priority="124">
      <formula>MOD(ROW(),2)=0</formula>
    </cfRule>
  </conditionalFormatting>
  <conditionalFormatting sqref="D72">
    <cfRule type="expression" dxfId="77" priority="123">
      <formula>MOD(ROW(),2)=0</formula>
    </cfRule>
  </conditionalFormatting>
  <conditionalFormatting sqref="D71">
    <cfRule type="expression" dxfId="76" priority="120">
      <formula>MOD(ROW(),2)=0</formula>
    </cfRule>
  </conditionalFormatting>
  <conditionalFormatting sqref="D70">
    <cfRule type="expression" dxfId="75" priority="119">
      <formula>MOD(ROW(),2)=0</formula>
    </cfRule>
  </conditionalFormatting>
  <conditionalFormatting sqref="D71">
    <cfRule type="expression" dxfId="74" priority="118">
      <formula>MOD(ROW(),2)=0</formula>
    </cfRule>
  </conditionalFormatting>
  <conditionalFormatting sqref="D70">
    <cfRule type="expression" dxfId="73" priority="117">
      <formula>MOD(ROW(),2)=0</formula>
    </cfRule>
  </conditionalFormatting>
  <conditionalFormatting sqref="D137:D139">
    <cfRule type="expression" dxfId="72" priority="111">
      <formula>MOD(ROW(),2)=0</formula>
    </cfRule>
  </conditionalFormatting>
  <conditionalFormatting sqref="B167:C167">
    <cfRule type="expression" dxfId="71" priority="106">
      <formula>MOD(ROW(),2)=0</formula>
    </cfRule>
  </conditionalFormatting>
  <conditionalFormatting sqref="H180">
    <cfRule type="expression" dxfId="70" priority="104">
      <formula>MOD(ROW(),2)=0</formula>
    </cfRule>
  </conditionalFormatting>
  <conditionalFormatting sqref="E193">
    <cfRule type="expression" dxfId="69" priority="102">
      <formula>MOD(ROW(),2)=0</formula>
    </cfRule>
  </conditionalFormatting>
  <conditionalFormatting sqref="K190">
    <cfRule type="expression" dxfId="68" priority="85">
      <formula>MOD(ROW(),2)=0</formula>
    </cfRule>
  </conditionalFormatting>
  <conditionalFormatting sqref="D197">
    <cfRule type="expression" dxfId="67" priority="100">
      <formula>MOD(ROW(),2)=0</formula>
    </cfRule>
  </conditionalFormatting>
  <conditionalFormatting sqref="E196">
    <cfRule type="expression" dxfId="66" priority="99">
      <formula>MOD(ROW(),2)=0</formula>
    </cfRule>
  </conditionalFormatting>
  <conditionalFormatting sqref="D192">
    <cfRule type="expression" dxfId="65" priority="98">
      <formula>MOD(ROW(),2)=0</formula>
    </cfRule>
  </conditionalFormatting>
  <conditionalFormatting sqref="E191">
    <cfRule type="expression" dxfId="64" priority="97">
      <formula>MOD(ROW(),2)=0</formula>
    </cfRule>
  </conditionalFormatting>
  <conditionalFormatting sqref="K191">
    <cfRule type="expression" dxfId="63" priority="82">
      <formula>MOD(ROW(),2)=0</formula>
    </cfRule>
  </conditionalFormatting>
  <conditionalFormatting sqref="K189">
    <cfRule type="expression" dxfId="62" priority="81">
      <formula>MOD(ROW(),2)=0</formula>
    </cfRule>
  </conditionalFormatting>
  <conditionalFormatting sqref="D193">
    <cfRule type="expression" dxfId="61" priority="94">
      <formula>MOD(ROW(),2)=0</formula>
    </cfRule>
  </conditionalFormatting>
  <conditionalFormatting sqref="D193">
    <cfRule type="expression" dxfId="60" priority="92">
      <formula>MOD(ROW(),2)=0</formula>
    </cfRule>
  </conditionalFormatting>
  <conditionalFormatting sqref="E192">
    <cfRule type="expression" dxfId="59" priority="91">
      <formula>MOD(ROW(),2)=0</formula>
    </cfRule>
  </conditionalFormatting>
  <conditionalFormatting sqref="D194">
    <cfRule type="expression" dxfId="58" priority="90">
      <formula>MOD(ROW(),2)=0</formula>
    </cfRule>
  </conditionalFormatting>
  <conditionalFormatting sqref="I185:J188">
    <cfRule type="expression" dxfId="57" priority="89">
      <formula>MOD(ROW(),2)=0</formula>
    </cfRule>
  </conditionalFormatting>
  <conditionalFormatting sqref="K187">
    <cfRule type="expression" dxfId="56" priority="88">
      <formula>MOD(ROW(),2)=0</formula>
    </cfRule>
  </conditionalFormatting>
  <conditionalFormatting sqref="K186">
    <cfRule type="expression" dxfId="55" priority="87">
      <formula>MOD(ROW(),2)=0</formula>
    </cfRule>
  </conditionalFormatting>
  <conditionalFormatting sqref="K185">
    <cfRule type="expression" dxfId="54" priority="86">
      <formula>MOD(ROW(),2)=0</formula>
    </cfRule>
  </conditionalFormatting>
  <conditionalFormatting sqref="K193">
    <cfRule type="expression" dxfId="53" priority="84">
      <formula>MOD(ROW(),2)=0</formula>
    </cfRule>
  </conditionalFormatting>
  <conditionalFormatting sqref="K188">
    <cfRule type="expression" dxfId="52" priority="83">
      <formula>MOD(ROW(),2)=0</formula>
    </cfRule>
  </conditionalFormatting>
  <conditionalFormatting sqref="K192">
    <cfRule type="expression" dxfId="51" priority="80">
      <formula>MOD(ROW(),2)=0</formula>
    </cfRule>
  </conditionalFormatting>
  <conditionalFormatting sqref="F180">
    <cfRule type="expression" dxfId="50" priority="79">
      <formula>MOD(ROW(),2)=0</formula>
    </cfRule>
  </conditionalFormatting>
  <conditionalFormatting sqref="G181">
    <cfRule type="expression" dxfId="49" priority="78">
      <formula>MOD(ROW(),2)=0</formula>
    </cfRule>
  </conditionalFormatting>
  <conditionalFormatting sqref="G182">
    <cfRule type="expression" dxfId="48" priority="77">
      <formula>MOD(ROW(),2)=0</formula>
    </cfRule>
  </conditionalFormatting>
  <conditionalFormatting sqref="G183">
    <cfRule type="expression" dxfId="47" priority="76">
      <formula>MOD(ROW(),2)=0</formula>
    </cfRule>
  </conditionalFormatting>
  <conditionalFormatting sqref="H70:H81">
    <cfRule type="expression" dxfId="46" priority="75">
      <formula>MOD(ROW(),2)=0</formula>
    </cfRule>
  </conditionalFormatting>
  <conditionalFormatting sqref="H72">
    <cfRule type="expression" dxfId="45" priority="74">
      <formula>MOD(ROW(),2)=0</formula>
    </cfRule>
  </conditionalFormatting>
  <conditionalFormatting sqref="H75:H78">
    <cfRule type="expression" dxfId="44" priority="73">
      <formula>MOD(ROW(),2)=0</formula>
    </cfRule>
  </conditionalFormatting>
  <conditionalFormatting sqref="H73:H74">
    <cfRule type="expression" dxfId="43" priority="72">
      <formula>MOD(ROW(),2)=0</formula>
    </cfRule>
  </conditionalFormatting>
  <conditionalFormatting sqref="H79">
    <cfRule type="expression" dxfId="42" priority="71">
      <formula>MOD(ROW(),2)=0</formula>
    </cfRule>
  </conditionalFormatting>
  <conditionalFormatting sqref="H179">
    <cfRule type="expression" dxfId="41" priority="70">
      <formula>MOD(ROW(),2)=0</formula>
    </cfRule>
  </conditionalFormatting>
  <conditionalFormatting sqref="L149:L153">
    <cfRule type="expression" dxfId="40" priority="62">
      <formula>MOD(ROW(),2)=0</formula>
    </cfRule>
  </conditionalFormatting>
  <conditionalFormatting sqref="I131:J131">
    <cfRule type="expression" dxfId="39" priority="63">
      <formula>MOD(ROW(),2)=0</formula>
    </cfRule>
  </conditionalFormatting>
  <conditionalFormatting sqref="L67">
    <cfRule type="expression" dxfId="38" priority="42">
      <formula>MOD(ROW(),2)=0</formula>
    </cfRule>
  </conditionalFormatting>
  <conditionalFormatting sqref="J178">
    <cfRule type="expression" dxfId="37" priority="41">
      <formula>MOD(ROW(),2)=0</formula>
    </cfRule>
  </conditionalFormatting>
  <conditionalFormatting sqref="K131">
    <cfRule type="expression" dxfId="36" priority="40">
      <formula>MOD(ROW(),2)=0</formula>
    </cfRule>
  </conditionalFormatting>
  <conditionalFormatting sqref="I179">
    <cfRule type="expression" dxfId="35" priority="37">
      <formula>MOD(ROW(),2)=0</formula>
    </cfRule>
  </conditionalFormatting>
  <conditionalFormatting sqref="E182:E183">
    <cfRule type="expression" dxfId="34" priority="36">
      <formula>MOD(ROW(),2)=0</formula>
    </cfRule>
  </conditionalFormatting>
  <conditionalFormatting sqref="E186">
    <cfRule type="expression" dxfId="33" priority="35">
      <formula>MOD(ROW(),2)=0</formula>
    </cfRule>
  </conditionalFormatting>
  <conditionalFormatting sqref="E188">
    <cfRule type="expression" dxfId="32" priority="34">
      <formula>MOD(ROW(),2)=0</formula>
    </cfRule>
  </conditionalFormatting>
  <conditionalFormatting sqref="E189">
    <cfRule type="expression" dxfId="31" priority="33">
      <formula>MOD(ROW(),2)=0</formula>
    </cfRule>
  </conditionalFormatting>
  <conditionalFormatting sqref="E82:E90">
    <cfRule type="expression" dxfId="30" priority="31">
      <formula>MOD(ROW(),2)=0</formula>
    </cfRule>
  </conditionalFormatting>
  <conditionalFormatting sqref="E70:E81">
    <cfRule type="expression" dxfId="29" priority="30">
      <formula>MOD(ROW(),2)=0</formula>
    </cfRule>
  </conditionalFormatting>
  <conditionalFormatting sqref="E72">
    <cfRule type="expression" dxfId="28" priority="29">
      <formula>MOD(ROW(),2)=0</formula>
    </cfRule>
  </conditionalFormatting>
  <conditionalFormatting sqref="E75:E78">
    <cfRule type="expression" dxfId="27" priority="28">
      <formula>MOD(ROW(),2)=0</formula>
    </cfRule>
  </conditionalFormatting>
  <conditionalFormatting sqref="E73:E74">
    <cfRule type="expression" dxfId="26" priority="27">
      <formula>MOD(ROW(),2)=0</formula>
    </cfRule>
  </conditionalFormatting>
  <conditionalFormatting sqref="E79">
    <cfRule type="expression" dxfId="25" priority="26">
      <formula>MOD(ROW(),2)=0</formula>
    </cfRule>
  </conditionalFormatting>
  <conditionalFormatting sqref="E93:E108">
    <cfRule type="expression" dxfId="24" priority="25">
      <formula>MOD(ROW(),2)=0</formula>
    </cfRule>
  </conditionalFormatting>
  <conditionalFormatting sqref="E123:E130">
    <cfRule type="expression" dxfId="23" priority="24">
      <formula>MOD(ROW(),2)=0</formula>
    </cfRule>
  </conditionalFormatting>
  <conditionalFormatting sqref="E74">
    <cfRule type="expression" dxfId="22" priority="23">
      <formula>MOD(ROW(),2)=0</formula>
    </cfRule>
  </conditionalFormatting>
  <conditionalFormatting sqref="G71:G74">
    <cfRule type="expression" dxfId="21" priority="21">
      <formula>MOD(ROW(),2)=0</formula>
    </cfRule>
  </conditionalFormatting>
  <conditionalFormatting sqref="G75:G78">
    <cfRule type="expression" dxfId="20" priority="20">
      <formula>MOD(ROW(),2)=0</formula>
    </cfRule>
  </conditionalFormatting>
  <conditionalFormatting sqref="G79:G81">
    <cfRule type="expression" dxfId="19" priority="19">
      <formula>MOD(ROW(),2)=0</formula>
    </cfRule>
  </conditionalFormatting>
  <conditionalFormatting sqref="G84:G88">
    <cfRule type="expression" dxfId="18" priority="18">
      <formula>MOD(ROW(),2)=0</formula>
    </cfRule>
  </conditionalFormatting>
  <conditionalFormatting sqref="G93:G107">
    <cfRule type="expression" dxfId="17" priority="17">
      <formula>MOD(ROW(),2)=0</formula>
    </cfRule>
  </conditionalFormatting>
  <conditionalFormatting sqref="G111:G114">
    <cfRule type="expression" dxfId="16" priority="16">
      <formula>MOD(ROW(),2)=0</formula>
    </cfRule>
  </conditionalFormatting>
  <conditionalFormatting sqref="G123:G129">
    <cfRule type="expression" dxfId="15" priority="15">
      <formula>MOD(ROW(),2)=0</formula>
    </cfRule>
  </conditionalFormatting>
  <conditionalFormatting sqref="G148:G154">
    <cfRule type="expression" dxfId="14" priority="12">
      <formula>MOD(ROW(),2)=0</formula>
    </cfRule>
  </conditionalFormatting>
  <conditionalFormatting sqref="G155:G159">
    <cfRule type="expression" dxfId="13" priority="11">
      <formula>MOD(ROW(),2)=0</formula>
    </cfRule>
  </conditionalFormatting>
  <conditionalFormatting sqref="G131">
    <cfRule type="expression" dxfId="12" priority="10">
      <formula>MOD(ROW(),2)=0</formula>
    </cfRule>
  </conditionalFormatting>
  <conditionalFormatting sqref="E131">
    <cfRule type="expression" dxfId="11" priority="9">
      <formula>MOD(ROW(),2)=0</formula>
    </cfRule>
  </conditionalFormatting>
  <conditionalFormatting sqref="G163">
    <cfRule type="expression" dxfId="10" priority="8">
      <formula>MOD(ROW(),2)=0</formula>
    </cfRule>
  </conditionalFormatting>
  <conditionalFormatting sqref="G164:G165">
    <cfRule type="expression" dxfId="9" priority="7">
      <formula>MOD(ROW(),2)=0</formula>
    </cfRule>
  </conditionalFormatting>
  <conditionalFormatting sqref="G166:G167">
    <cfRule type="expression" dxfId="8" priority="6">
      <formula>MOD(ROW(),2)=0</formula>
    </cfRule>
  </conditionalFormatting>
  <conditionalFormatting sqref="G174:G177">
    <cfRule type="expression" dxfId="7" priority="5">
      <formula>MOD(ROW(),2)=0</formula>
    </cfRule>
  </conditionalFormatting>
  <conditionalFormatting sqref="G173">
    <cfRule type="expression" dxfId="6" priority="4">
      <formula>MOD(ROW(),2)=0</formula>
    </cfRule>
  </conditionalFormatting>
  <conditionalFormatting sqref="I178">
    <cfRule type="expression" dxfId="5" priority="3">
      <formula>MOD(ROW(),2)=0</formula>
    </cfRule>
  </conditionalFormatting>
  <conditionalFormatting sqref="G83">
    <cfRule type="expression" dxfId="4" priority="2">
      <formula>MOD(ROW(),2)=0</formula>
    </cfRule>
  </conditionalFormatting>
  <conditionalFormatting sqref="F179">
    <cfRule type="expression" dxfId="3" priority="1">
      <formula>MOD(ROW(),2)=0</formula>
    </cfRule>
  </conditionalFormatting>
  <printOptions horizontalCentered="1"/>
  <pageMargins left="0.5" right="0.5" top="1" bottom="0.5" header="0.5" footer="0.3"/>
  <pageSetup scale="56" fitToHeight="0" orientation="portrait" r:id="rId1"/>
  <headerFooter>
    <oddHeader>&amp;C&amp;"Arial,Bold"&amp;18Town of Windham
General Fund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9"/>
  <sheetViews>
    <sheetView workbookViewId="0">
      <selection activeCell="N7" sqref="N7"/>
    </sheetView>
  </sheetViews>
  <sheetFormatPr defaultRowHeight="15" x14ac:dyDescent="0.25"/>
  <cols>
    <col min="2" max="2" width="24.85546875" customWidth="1"/>
    <col min="4" max="4" width="17.42578125" customWidth="1"/>
  </cols>
  <sheetData>
    <row r="4" spans="2:19" ht="20.25" x14ac:dyDescent="0.3">
      <c r="B4" s="23" t="s">
        <v>27</v>
      </c>
      <c r="C4" s="24">
        <v>600</v>
      </c>
      <c r="D4" s="21">
        <v>461.5</v>
      </c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  <c r="Q4" s="21"/>
      <c r="R4" s="45" t="s">
        <v>132</v>
      </c>
      <c r="S4" s="18"/>
    </row>
    <row r="5" spans="2:19" ht="20.25" x14ac:dyDescent="0.3">
      <c r="B5" s="23" t="s">
        <v>26</v>
      </c>
      <c r="C5" s="24">
        <v>363</v>
      </c>
      <c r="D5" s="21">
        <v>9.19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2">
        <v>550</v>
      </c>
      <c r="Q5" s="21"/>
      <c r="R5" s="45" t="s">
        <v>132</v>
      </c>
      <c r="S5" s="18"/>
    </row>
    <row r="6" spans="2:19" ht="20.25" x14ac:dyDescent="0.3">
      <c r="B6" s="23" t="s">
        <v>28</v>
      </c>
      <c r="C6" s="24">
        <v>200</v>
      </c>
      <c r="D6" s="21">
        <v>878.43</v>
      </c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2">
        <v>363</v>
      </c>
      <c r="Q6" s="21"/>
      <c r="R6" s="45" t="s">
        <v>132</v>
      </c>
      <c r="S6" s="18"/>
    </row>
    <row r="7" spans="2:19" ht="20.25" x14ac:dyDescent="0.3">
      <c r="B7" s="23" t="s">
        <v>29</v>
      </c>
      <c r="C7" s="24">
        <v>765</v>
      </c>
      <c r="D7" s="21">
        <v>800</v>
      </c>
      <c r="E7" s="19"/>
      <c r="F7" s="20"/>
      <c r="G7" s="20"/>
      <c r="H7" s="20"/>
      <c r="I7" s="20"/>
      <c r="J7" s="20"/>
      <c r="K7" s="20"/>
      <c r="L7" s="20"/>
      <c r="M7" s="20"/>
      <c r="N7" s="20"/>
      <c r="O7" s="20"/>
      <c r="P7" s="22">
        <v>1018</v>
      </c>
      <c r="Q7" s="21"/>
      <c r="R7" s="45" t="s">
        <v>132</v>
      </c>
      <c r="S7" s="18"/>
    </row>
    <row r="8" spans="2:19" ht="20.25" x14ac:dyDescent="0.3">
      <c r="B8" s="23" t="s">
        <v>101</v>
      </c>
      <c r="C8" s="24">
        <v>0</v>
      </c>
      <c r="D8" s="21">
        <v>9.19</v>
      </c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  <c r="P8" s="22">
        <v>294</v>
      </c>
      <c r="Q8" s="21"/>
      <c r="R8" s="45" t="s">
        <v>132</v>
      </c>
      <c r="S8" s="18"/>
    </row>
    <row r="9" spans="2:19" ht="20.25" x14ac:dyDescent="0.3">
      <c r="B9" s="23" t="s">
        <v>102</v>
      </c>
      <c r="C9" s="24">
        <v>0</v>
      </c>
      <c r="D9" s="21">
        <v>1200</v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2">
        <v>169</v>
      </c>
      <c r="Q9" s="21"/>
      <c r="R9" s="45" t="s">
        <v>132</v>
      </c>
      <c r="S9" s="18"/>
    </row>
  </sheetData>
  <conditionalFormatting sqref="B4:B9 E4:R9">
    <cfRule type="expression" dxfId="2" priority="3">
      <formula>MOD(ROW(),2)=0</formula>
    </cfRule>
  </conditionalFormatting>
  <conditionalFormatting sqref="C4:C9">
    <cfRule type="expression" dxfId="1" priority="2">
      <formula>MOD(ROW(),2)=0</formula>
    </cfRule>
  </conditionalFormatting>
  <conditionalFormatting sqref="D4:D9">
    <cfRule type="expression" dxfId="0" priority="1">
      <formula>MOD(ROW(),2)=0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G18" sqref="G18"/>
    </sheetView>
  </sheetViews>
  <sheetFormatPr defaultRowHeight="15" x14ac:dyDescent="0.25"/>
  <sheetData>
    <row r="3" spans="2:7" x14ac:dyDescent="0.25">
      <c r="B3" t="s">
        <v>151</v>
      </c>
    </row>
    <row r="5" spans="2:7" x14ac:dyDescent="0.25">
      <c r="C5" t="s">
        <v>152</v>
      </c>
      <c r="F5" t="s">
        <v>153</v>
      </c>
      <c r="G5" s="77">
        <f>SUM(2290*12)</f>
        <v>27480</v>
      </c>
    </row>
    <row r="6" spans="2:7" x14ac:dyDescent="0.25">
      <c r="C6" t="s">
        <v>154</v>
      </c>
    </row>
    <row r="7" spans="2:7" x14ac:dyDescent="0.25">
      <c r="C7" t="s">
        <v>155</v>
      </c>
    </row>
    <row r="8" spans="2:7" x14ac:dyDescent="0.25">
      <c r="C8" t="s">
        <v>156</v>
      </c>
    </row>
    <row r="9" spans="2:7" x14ac:dyDescent="0.25">
      <c r="C9" t="s">
        <v>157</v>
      </c>
    </row>
    <row r="10" spans="2:7" x14ac:dyDescent="0.25">
      <c r="C10" t="s">
        <v>49</v>
      </c>
    </row>
    <row r="11" spans="2:7" x14ac:dyDescent="0.25">
      <c r="C11" t="s">
        <v>158</v>
      </c>
    </row>
    <row r="12" spans="2:7" x14ac:dyDescent="0.25">
      <c r="C12" t="s">
        <v>159</v>
      </c>
    </row>
    <row r="13" spans="2:7" x14ac:dyDescent="0.25">
      <c r="C13" t="s">
        <v>160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24"/>
  <sheetViews>
    <sheetView workbookViewId="0">
      <selection activeCell="H2" sqref="H2"/>
    </sheetView>
  </sheetViews>
  <sheetFormatPr defaultRowHeight="15" x14ac:dyDescent="0.25"/>
  <cols>
    <col min="4" max="4" width="13.85546875" customWidth="1"/>
    <col min="5" max="6" width="10.140625" bestFit="1" customWidth="1"/>
    <col min="7" max="7" width="11" customWidth="1"/>
    <col min="8" max="8" width="12.28515625" customWidth="1"/>
    <col min="13" max="13" width="14.28515625" customWidth="1"/>
    <col min="14" max="14" width="10.140625" bestFit="1" customWidth="1"/>
    <col min="15" max="15" width="10.85546875" bestFit="1" customWidth="1"/>
  </cols>
  <sheetData>
    <row r="1" spans="3:16" x14ac:dyDescent="0.25">
      <c r="F1" t="s">
        <v>164</v>
      </c>
      <c r="G1" t="s">
        <v>177</v>
      </c>
      <c r="H1" t="s">
        <v>178</v>
      </c>
      <c r="I1" t="s">
        <v>179</v>
      </c>
      <c r="J1" t="s">
        <v>180</v>
      </c>
      <c r="K1" t="s">
        <v>182</v>
      </c>
      <c r="M1" s="79" t="s">
        <v>183</v>
      </c>
      <c r="N1" s="79" t="s">
        <v>181</v>
      </c>
      <c r="O1" s="79" t="s">
        <v>184</v>
      </c>
    </row>
    <row r="2" spans="3:16" x14ac:dyDescent="0.25">
      <c r="D2" t="s">
        <v>156</v>
      </c>
      <c r="E2" s="78">
        <v>229818.16</v>
      </c>
      <c r="F2" s="80">
        <v>221816</v>
      </c>
      <c r="G2" s="78">
        <v>90000</v>
      </c>
      <c r="H2" s="78">
        <v>0</v>
      </c>
      <c r="I2" s="78">
        <v>0</v>
      </c>
      <c r="J2" s="78">
        <v>29611.66</v>
      </c>
      <c r="K2" s="78">
        <v>0</v>
      </c>
      <c r="M2" s="78">
        <f t="shared" ref="M2:M7" si="0">SUM(F2:L2)</f>
        <v>341427.66</v>
      </c>
      <c r="N2" s="78">
        <v>0</v>
      </c>
      <c r="O2" s="78">
        <f t="shared" ref="O2:O4" si="1">SUM(M2-N2)</f>
        <v>341427.66</v>
      </c>
    </row>
    <row r="3" spans="3:16" x14ac:dyDescent="0.25">
      <c r="D3" t="s">
        <v>165</v>
      </c>
      <c r="E3" s="78">
        <v>4500</v>
      </c>
      <c r="F3" s="80">
        <v>4500</v>
      </c>
      <c r="G3" s="78">
        <v>0</v>
      </c>
      <c r="H3" s="78">
        <v>14480</v>
      </c>
      <c r="I3" s="78">
        <v>0</v>
      </c>
      <c r="J3" s="78">
        <v>0</v>
      </c>
      <c r="K3" s="78">
        <v>0</v>
      </c>
      <c r="M3" s="78">
        <f t="shared" si="0"/>
        <v>18980</v>
      </c>
      <c r="N3" s="78">
        <v>0</v>
      </c>
      <c r="O3" s="78">
        <f t="shared" si="1"/>
        <v>18980</v>
      </c>
    </row>
    <row r="4" spans="3:16" x14ac:dyDescent="0.25">
      <c r="D4" t="s">
        <v>166</v>
      </c>
      <c r="E4" s="78">
        <v>5718.93</v>
      </c>
      <c r="F4" s="80">
        <v>5718.93</v>
      </c>
      <c r="G4" s="78">
        <v>0</v>
      </c>
      <c r="H4" s="78">
        <v>0</v>
      </c>
      <c r="I4" s="78">
        <v>0</v>
      </c>
      <c r="J4" s="78">
        <v>0</v>
      </c>
      <c r="K4" s="78">
        <v>0</v>
      </c>
      <c r="M4" s="78">
        <f t="shared" si="0"/>
        <v>5718.93</v>
      </c>
      <c r="N4" s="78">
        <v>0</v>
      </c>
      <c r="O4" s="78">
        <f t="shared" si="1"/>
        <v>5718.93</v>
      </c>
    </row>
    <row r="5" spans="3:16" x14ac:dyDescent="0.25">
      <c r="D5" t="s">
        <v>167</v>
      </c>
      <c r="E5" s="78">
        <v>73674</v>
      </c>
      <c r="F5" s="80">
        <v>73674</v>
      </c>
      <c r="G5" s="78">
        <v>30000</v>
      </c>
      <c r="H5" s="78">
        <v>49136</v>
      </c>
      <c r="I5" s="78">
        <v>0</v>
      </c>
      <c r="J5" s="78">
        <v>0</v>
      </c>
      <c r="K5" s="78">
        <v>0</v>
      </c>
      <c r="M5" s="78">
        <f t="shared" si="0"/>
        <v>152810</v>
      </c>
      <c r="N5" s="78">
        <v>160428</v>
      </c>
      <c r="O5" s="78">
        <f>SUM(M5-N5)</f>
        <v>-7618</v>
      </c>
    </row>
    <row r="6" spans="3:16" x14ac:dyDescent="0.25">
      <c r="D6" t="s">
        <v>168</v>
      </c>
      <c r="E6" s="78">
        <v>4500</v>
      </c>
      <c r="F6" s="80">
        <v>4500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M6" s="78">
        <f t="shared" si="0"/>
        <v>4500</v>
      </c>
      <c r="N6" s="78">
        <v>0</v>
      </c>
      <c r="O6" s="78">
        <f>SUM(M6-N6)</f>
        <v>4500</v>
      </c>
    </row>
    <row r="7" spans="3:16" x14ac:dyDescent="0.25">
      <c r="C7" t="s">
        <v>186</v>
      </c>
      <c r="D7" t="s">
        <v>185</v>
      </c>
      <c r="E7" s="78">
        <v>57990</v>
      </c>
      <c r="F7" s="80">
        <v>57990</v>
      </c>
      <c r="G7" s="78">
        <v>0</v>
      </c>
      <c r="H7" s="78">
        <v>0</v>
      </c>
      <c r="I7" s="78">
        <v>0</v>
      </c>
      <c r="J7" s="78">
        <v>0</v>
      </c>
      <c r="K7" s="80">
        <v>57990</v>
      </c>
      <c r="M7" s="78">
        <f t="shared" si="0"/>
        <v>115980</v>
      </c>
      <c r="N7" s="78">
        <v>1200</v>
      </c>
      <c r="O7" s="78">
        <f>SUM(M7-N7)</f>
        <v>114780</v>
      </c>
      <c r="P7" t="s">
        <v>187</v>
      </c>
    </row>
    <row r="8" spans="3:16" x14ac:dyDescent="0.25">
      <c r="D8" t="s">
        <v>176</v>
      </c>
      <c r="E8" s="78"/>
      <c r="F8" s="80">
        <v>973.39</v>
      </c>
      <c r="G8" s="78"/>
      <c r="H8" s="78"/>
      <c r="J8" s="78"/>
      <c r="N8" s="78"/>
    </row>
    <row r="9" spans="3:16" x14ac:dyDescent="0.25">
      <c r="D9" t="s">
        <v>169</v>
      </c>
      <c r="E9" s="78">
        <v>2000</v>
      </c>
      <c r="F9" s="80">
        <v>2000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M9" s="78">
        <f t="shared" ref="M9:M16" si="2">SUM(F9:L9)</f>
        <v>2000</v>
      </c>
      <c r="N9" s="78">
        <v>0</v>
      </c>
      <c r="O9" s="78">
        <f t="shared" ref="O9:O16" si="3">SUM(M9-N9)</f>
        <v>2000</v>
      </c>
    </row>
    <row r="10" spans="3:16" x14ac:dyDescent="0.25">
      <c r="D10" t="s">
        <v>175</v>
      </c>
      <c r="E10" s="78">
        <v>0</v>
      </c>
      <c r="F10" s="80">
        <v>0</v>
      </c>
      <c r="G10" s="78">
        <v>0</v>
      </c>
      <c r="H10" s="78">
        <v>5000</v>
      </c>
      <c r="I10" s="78">
        <v>5844.52</v>
      </c>
      <c r="J10" s="78">
        <v>0</v>
      </c>
      <c r="K10" s="78">
        <v>0</v>
      </c>
      <c r="M10" s="78">
        <f t="shared" si="2"/>
        <v>10844.52</v>
      </c>
      <c r="N10" s="78">
        <v>3044.95</v>
      </c>
      <c r="O10" s="78">
        <f t="shared" si="3"/>
        <v>7799.5700000000006</v>
      </c>
    </row>
    <row r="11" spans="3:16" x14ac:dyDescent="0.25">
      <c r="D11" t="s">
        <v>170</v>
      </c>
      <c r="E11" s="78">
        <v>15848</v>
      </c>
      <c r="F11" s="80">
        <v>15848</v>
      </c>
      <c r="G11" s="78">
        <v>0</v>
      </c>
      <c r="H11" s="78">
        <v>5000</v>
      </c>
      <c r="I11" s="78">
        <v>0</v>
      </c>
      <c r="J11" s="78">
        <v>0</v>
      </c>
      <c r="K11" s="78">
        <v>3000</v>
      </c>
      <c r="M11" s="78">
        <f t="shared" si="2"/>
        <v>23848</v>
      </c>
      <c r="N11" s="78">
        <v>19858.099999999999</v>
      </c>
      <c r="O11" s="78">
        <f t="shared" si="3"/>
        <v>3989.9000000000015</v>
      </c>
    </row>
    <row r="12" spans="3:16" x14ac:dyDescent="0.25">
      <c r="D12" t="s">
        <v>171</v>
      </c>
      <c r="E12" s="78">
        <v>28261</v>
      </c>
      <c r="F12" s="80">
        <v>28261</v>
      </c>
      <c r="G12" s="78">
        <v>6760</v>
      </c>
      <c r="H12" s="78">
        <v>6000</v>
      </c>
      <c r="I12" s="78">
        <v>0</v>
      </c>
      <c r="J12" s="78">
        <v>5101.5</v>
      </c>
      <c r="K12" s="78">
        <v>0</v>
      </c>
      <c r="M12" s="78">
        <f t="shared" si="2"/>
        <v>46122.5</v>
      </c>
      <c r="N12" s="78">
        <v>20438.3</v>
      </c>
      <c r="O12" s="78">
        <f t="shared" si="3"/>
        <v>25684.2</v>
      </c>
    </row>
    <row r="13" spans="3:16" x14ac:dyDescent="0.25">
      <c r="D13" t="s">
        <v>160</v>
      </c>
      <c r="E13" s="78">
        <v>92301.5</v>
      </c>
      <c r="F13" s="80">
        <v>68064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M13" s="78">
        <f t="shared" si="2"/>
        <v>68064</v>
      </c>
      <c r="N13" s="78">
        <v>2684.76</v>
      </c>
      <c r="O13" s="78">
        <f t="shared" si="3"/>
        <v>65379.24</v>
      </c>
    </row>
    <row r="14" spans="3:16" x14ac:dyDescent="0.25">
      <c r="D14" t="s">
        <v>172</v>
      </c>
      <c r="E14" s="78">
        <v>2225</v>
      </c>
      <c r="F14" s="80">
        <v>2225</v>
      </c>
      <c r="G14" s="78">
        <v>0</v>
      </c>
      <c r="H14" s="78">
        <v>0</v>
      </c>
      <c r="I14">
        <v>1204</v>
      </c>
      <c r="J14" s="78">
        <v>0</v>
      </c>
      <c r="K14" s="78">
        <v>0</v>
      </c>
      <c r="M14" s="78">
        <f t="shared" si="2"/>
        <v>3429</v>
      </c>
      <c r="N14" s="78">
        <v>615.91</v>
      </c>
      <c r="O14" s="78">
        <f t="shared" si="3"/>
        <v>2813.09</v>
      </c>
    </row>
    <row r="15" spans="3:16" x14ac:dyDescent="0.25">
      <c r="D15" t="s">
        <v>173</v>
      </c>
      <c r="E15" s="78">
        <v>208318.57</v>
      </c>
      <c r="F15" s="80">
        <v>56750</v>
      </c>
      <c r="G15" s="78">
        <v>15000</v>
      </c>
      <c r="H15" s="78">
        <v>0</v>
      </c>
      <c r="I15" s="78">
        <v>0</v>
      </c>
      <c r="J15" s="78">
        <v>40881.919999999998</v>
      </c>
      <c r="K15" s="78">
        <v>18335.98</v>
      </c>
      <c r="M15" s="78">
        <f t="shared" si="2"/>
        <v>130967.9</v>
      </c>
      <c r="N15" s="78">
        <v>206462.24</v>
      </c>
      <c r="O15" s="78">
        <f t="shared" si="3"/>
        <v>-75494.34</v>
      </c>
    </row>
    <row r="16" spans="3:16" x14ac:dyDescent="0.25">
      <c r="D16" t="s">
        <v>174</v>
      </c>
      <c r="E16" s="78">
        <v>15747</v>
      </c>
      <c r="F16" s="80">
        <v>15747</v>
      </c>
      <c r="G16" s="78">
        <v>0</v>
      </c>
      <c r="H16" s="78">
        <v>0</v>
      </c>
      <c r="I16" s="78">
        <v>3064.5</v>
      </c>
      <c r="J16" s="78">
        <v>0</v>
      </c>
      <c r="K16" s="78">
        <v>0</v>
      </c>
      <c r="M16" s="78">
        <f t="shared" si="2"/>
        <v>18811.5</v>
      </c>
      <c r="N16">
        <v>0</v>
      </c>
      <c r="O16" s="78">
        <f t="shared" si="3"/>
        <v>18811.5</v>
      </c>
    </row>
    <row r="17" spans="3:15" x14ac:dyDescent="0.25">
      <c r="C17">
        <v>724160.48</v>
      </c>
      <c r="E17" s="78">
        <f>SUM(E2:E16)</f>
        <v>740902.15999999992</v>
      </c>
      <c r="F17" s="78">
        <f>SUM(F2:F16)</f>
        <v>558067.32000000007</v>
      </c>
      <c r="G17" s="78"/>
      <c r="H17" s="78"/>
      <c r="J17" s="78"/>
      <c r="O17" s="78">
        <f>SUM(O2:O16)</f>
        <v>528771.75</v>
      </c>
    </row>
    <row r="18" spans="3:15" x14ac:dyDescent="0.25">
      <c r="E18" s="78">
        <f>SUM(C17-E17)</f>
        <v>-16741.679999999935</v>
      </c>
      <c r="F18" s="78"/>
      <c r="G18" s="78"/>
      <c r="H18" s="78"/>
    </row>
    <row r="19" spans="3:15" x14ac:dyDescent="0.25">
      <c r="E19" s="78"/>
    </row>
    <row r="20" spans="3:15" x14ac:dyDescent="0.25">
      <c r="E20" s="78"/>
    </row>
    <row r="21" spans="3:15" x14ac:dyDescent="0.25">
      <c r="E21" s="78"/>
    </row>
    <row r="22" spans="3:15" x14ac:dyDescent="0.25">
      <c r="E22" s="78"/>
    </row>
    <row r="23" spans="3:15" x14ac:dyDescent="0.25">
      <c r="E23" s="78"/>
    </row>
    <row r="24" spans="3:15" x14ac:dyDescent="0.25">
      <c r="D24" t="s">
        <v>185</v>
      </c>
      <c r="L24" s="78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GF 2022 Budget</vt:lpstr>
      <vt:lpstr>MH MI</vt:lpstr>
      <vt:lpstr>Social Services</vt:lpstr>
      <vt:lpstr>Articles</vt:lpstr>
      <vt:lpstr>Sheet1</vt:lpstr>
      <vt:lpstr>arpa</vt:lpstr>
      <vt:lpstr>'GF 2022 Budget'!Print_Area</vt:lpstr>
      <vt:lpstr>'GF 2022 Budget'!Print_Titles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Windham</dc:creator>
  <cp:lastModifiedBy>User</cp:lastModifiedBy>
  <cp:lastPrinted>2023-01-24T16:40:36Z</cp:lastPrinted>
  <dcterms:created xsi:type="dcterms:W3CDTF">2016-10-24T14:56:45Z</dcterms:created>
  <dcterms:modified xsi:type="dcterms:W3CDTF">2023-01-25T17:16:57Z</dcterms:modified>
</cp:coreProperties>
</file>